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2" documentId="8_{C4955A85-BA50-494E-85A0-575105EE0662}" xr6:coauthVersionLast="47" xr6:coauthVersionMax="47" xr10:uidLastSave="{432BF695-674E-4D28-B74B-5BD431342478}"/>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 l="1"/>
  <c r="P17" i="1" s="1"/>
  <c r="O15" i="1"/>
  <c r="P15" i="1" s="1"/>
  <c r="L17" i="1"/>
  <c r="M17" i="1" s="1"/>
  <c r="AC17" i="1" s="1"/>
  <c r="L15" i="1"/>
  <c r="Y16" i="1"/>
  <c r="AF12" i="1"/>
  <c r="AF13" i="1"/>
  <c r="AF14" i="1"/>
  <c r="AH14" i="1" s="1"/>
  <c r="AC14" i="1"/>
  <c r="AE14" i="1" s="1"/>
  <c r="Y17" i="1"/>
  <c r="Y12" i="1"/>
  <c r="Y13" i="1"/>
  <c r="AC13" i="1" s="1"/>
  <c r="AE13" i="1" s="1"/>
  <c r="Y14" i="1"/>
  <c r="Y15" i="1"/>
  <c r="L12" i="1"/>
  <c r="AH13" i="1" l="1"/>
  <c r="R38" i="19"/>
  <c r="Y38" i="19"/>
  <c r="U39" i="19"/>
  <c r="Q40"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A46" i="19"/>
  <c r="W48" i="19"/>
  <c r="Y49" i="19"/>
  <c r="AA50" i="19"/>
  <c r="W52" i="19"/>
  <c r="Y53" i="19"/>
  <c r="AA54" i="19"/>
  <c r="Q36" i="19"/>
  <c r="Y36" i="19"/>
  <c r="U37" i="19"/>
  <c r="Q38" i="19"/>
  <c r="AA40" i="19"/>
  <c r="W41" i="19"/>
  <c r="S42" i="19"/>
  <c r="AA42" i="19"/>
  <c r="W43" i="19"/>
  <c r="S38" i="19"/>
  <c r="AA38" i="19"/>
  <c r="W39"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W47" i="19"/>
  <c r="Y48" i="19"/>
  <c r="AA49" i="19"/>
  <c r="W51" i="19"/>
  <c r="Y52" i="19"/>
  <c r="AA53" i="19"/>
  <c r="W55" i="19"/>
  <c r="S36" i="19"/>
  <c r="AA36" i="19"/>
  <c r="W37" i="19"/>
  <c r="U40" i="19"/>
  <c r="Q41" i="19"/>
  <c r="Y41" i="19"/>
  <c r="U42" i="19"/>
  <c r="Q43" i="19"/>
  <c r="Y43" i="19"/>
  <c r="U38" i="19"/>
  <c r="Q39" i="19"/>
  <c r="Y39"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M17" i="19"/>
  <c r="W46" i="19"/>
  <c r="Y47" i="19"/>
  <c r="AA48" i="19"/>
  <c r="W50" i="19"/>
  <c r="Y51" i="19"/>
  <c r="AA52" i="19"/>
  <c r="W54" i="19"/>
  <c r="Y55" i="19"/>
  <c r="U36" i="19"/>
  <c r="Q37" i="19"/>
  <c r="Y37" i="19"/>
  <c r="W40" i="19"/>
  <c r="S41" i="19"/>
  <c r="AA41" i="19"/>
  <c r="W42" i="19"/>
  <c r="S43" i="19"/>
  <c r="AA43" i="19"/>
  <c r="W38" i="19"/>
  <c r="S39" i="19"/>
  <c r="AA39" i="19"/>
  <c r="Y44" i="19"/>
  <c r="U45" i="19"/>
  <c r="W26" i="19"/>
  <c r="Y27" i="19"/>
  <c r="AA28" i="19"/>
  <c r="W30" i="19"/>
  <c r="Y31" i="19"/>
  <c r="AA32" i="19"/>
  <c r="W34" i="19"/>
  <c r="Y35" i="19"/>
  <c r="O26" i="19"/>
  <c r="K27" i="19"/>
  <c r="S27" i="19"/>
  <c r="O28" i="19"/>
  <c r="K29" i="19"/>
  <c r="S29" i="19"/>
  <c r="O30" i="19"/>
  <c r="K31" i="19"/>
  <c r="S31" i="19"/>
  <c r="O32" i="19"/>
  <c r="K33" i="19"/>
  <c r="S33" i="19"/>
  <c r="O34" i="19"/>
  <c r="K35" i="19"/>
  <c r="S35" i="19"/>
  <c r="U16" i="19"/>
  <c r="Q18" i="19"/>
  <c r="S19" i="19"/>
  <c r="U20" i="19"/>
  <c r="Q22" i="19"/>
  <c r="S23" i="19"/>
  <c r="U24" i="19"/>
  <c r="K18" i="19"/>
  <c r="M19" i="19"/>
  <c r="O20" i="19"/>
  <c r="K22" i="19"/>
  <c r="M23" i="19"/>
  <c r="O24" i="19"/>
  <c r="K16" i="19"/>
  <c r="O17" i="19"/>
  <c r="W49" i="19"/>
  <c r="AA37" i="19"/>
  <c r="U43" i="19"/>
  <c r="Y50" i="19"/>
  <c r="AA51" i="19"/>
  <c r="S37" i="19"/>
  <c r="W53" i="19"/>
  <c r="Y54" i="19"/>
  <c r="Y40" i="19"/>
  <c r="AA47" i="19"/>
  <c r="AA55" i="19"/>
  <c r="U41" i="19"/>
  <c r="Y42" i="19"/>
  <c r="Y46" i="19"/>
  <c r="W36" i="19"/>
  <c r="Q42" i="19"/>
  <c r="AH12" i="1"/>
  <c r="Q47" i="19"/>
  <c r="S48" i="19"/>
  <c r="U49" i="19"/>
  <c r="Q51" i="19"/>
  <c r="S52" i="19"/>
  <c r="U53" i="19"/>
  <c r="Q55" i="19"/>
  <c r="M46" i="19"/>
  <c r="O47" i="19"/>
  <c r="K49" i="19"/>
  <c r="M50" i="19"/>
  <c r="O51" i="19"/>
  <c r="K53" i="19"/>
  <c r="M54" i="19"/>
  <c r="O55" i="19"/>
  <c r="K39" i="19"/>
  <c r="M40" i="19"/>
  <c r="O41" i="19"/>
  <c r="K43" i="19"/>
  <c r="M44" i="19"/>
  <c r="O45" i="19"/>
  <c r="L37" i="19"/>
  <c r="Z46" i="19"/>
  <c r="V48" i="19"/>
  <c r="X49" i="19"/>
  <c r="Z50" i="19"/>
  <c r="V52" i="19"/>
  <c r="X53" i="19"/>
  <c r="Z54" i="19"/>
  <c r="P36" i="19"/>
  <c r="X36" i="19"/>
  <c r="T37" i="19"/>
  <c r="P38" i="19"/>
  <c r="Z40" i="19"/>
  <c r="V41" i="19"/>
  <c r="R42" i="19"/>
  <c r="Z42" i="19"/>
  <c r="V43" i="19"/>
  <c r="AI16" i="19"/>
  <c r="AK17" i="19"/>
  <c r="AM18" i="19"/>
  <c r="P46" i="19"/>
  <c r="R47" i="19"/>
  <c r="T48" i="19"/>
  <c r="P50" i="19"/>
  <c r="R51" i="19"/>
  <c r="T52" i="19"/>
  <c r="P54" i="19"/>
  <c r="R55" i="19"/>
  <c r="N46" i="19"/>
  <c r="J48" i="19"/>
  <c r="L49" i="19"/>
  <c r="N50" i="19"/>
  <c r="J52" i="19"/>
  <c r="L53" i="19"/>
  <c r="N54" i="19"/>
  <c r="J38" i="19"/>
  <c r="L39" i="19"/>
  <c r="N40" i="19"/>
  <c r="J42" i="19"/>
  <c r="L43" i="19"/>
  <c r="N44" i="19"/>
  <c r="J36" i="19"/>
  <c r="M37" i="19"/>
  <c r="Z38" i="19"/>
  <c r="V39" i="19"/>
  <c r="R40"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AJ16" i="19"/>
  <c r="AL17" i="19"/>
  <c r="AH19" i="19"/>
  <c r="Q46" i="19"/>
  <c r="S47" i="19"/>
  <c r="U48" i="19"/>
  <c r="Q50" i="19"/>
  <c r="S51" i="19"/>
  <c r="U52" i="19"/>
  <c r="Q54" i="19"/>
  <c r="S55" i="19"/>
  <c r="O46" i="19"/>
  <c r="K48" i="19"/>
  <c r="M49" i="19"/>
  <c r="O50" i="19"/>
  <c r="K52" i="19"/>
  <c r="M53" i="19"/>
  <c r="O54" i="19"/>
  <c r="K38" i="19"/>
  <c r="M39" i="19"/>
  <c r="O40" i="19"/>
  <c r="K42" i="19"/>
  <c r="M43" i="19"/>
  <c r="O44" i="19"/>
  <c r="K36" i="19"/>
  <c r="N37" i="19"/>
  <c r="V47" i="19"/>
  <c r="X48" i="19"/>
  <c r="Z49" i="19"/>
  <c r="V51" i="19"/>
  <c r="X52" i="19"/>
  <c r="Z53" i="19"/>
  <c r="V55" i="19"/>
  <c r="R36" i="19"/>
  <c r="Z36" i="19"/>
  <c r="V37" i="19"/>
  <c r="T40" i="19"/>
  <c r="P41" i="19"/>
  <c r="X41" i="19"/>
  <c r="T42" i="19"/>
  <c r="P43" i="19"/>
  <c r="X43" i="19"/>
  <c r="AK16" i="19"/>
  <c r="AM17" i="19"/>
  <c r="AI19" i="19"/>
  <c r="R46" i="19"/>
  <c r="T47" i="19"/>
  <c r="P49" i="19"/>
  <c r="R50" i="19"/>
  <c r="T51" i="19"/>
  <c r="P53" i="19"/>
  <c r="R54" i="19"/>
  <c r="T55" i="19"/>
  <c r="J47" i="19"/>
  <c r="L48" i="19"/>
  <c r="N49" i="19"/>
  <c r="J51" i="19"/>
  <c r="L52" i="19"/>
  <c r="N53" i="19"/>
  <c r="J55" i="19"/>
  <c r="L38" i="19"/>
  <c r="N39" i="19"/>
  <c r="J41" i="19"/>
  <c r="L42" i="19"/>
  <c r="N43" i="19"/>
  <c r="J45" i="19"/>
  <c r="L36" i="19"/>
  <c r="O37" i="19"/>
  <c r="T38" i="19"/>
  <c r="P39" i="19"/>
  <c r="X39"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L17" i="19"/>
  <c r="AL16" i="19"/>
  <c r="AH18" i="19"/>
  <c r="AJ19" i="19"/>
  <c r="S46" i="19"/>
  <c r="U47" i="19"/>
  <c r="Q49" i="19"/>
  <c r="S50" i="19"/>
  <c r="U51" i="19"/>
  <c r="Q53" i="19"/>
  <c r="S54" i="19"/>
  <c r="U55" i="19"/>
  <c r="K47" i="19"/>
  <c r="M48" i="19"/>
  <c r="O49" i="19"/>
  <c r="K51" i="19"/>
  <c r="M52" i="19"/>
  <c r="O53" i="19"/>
  <c r="K55" i="19"/>
  <c r="M38" i="19"/>
  <c r="O39" i="19"/>
  <c r="K41" i="19"/>
  <c r="M42" i="19"/>
  <c r="O43" i="19"/>
  <c r="K45" i="19"/>
  <c r="M36" i="19"/>
  <c r="V46" i="19"/>
  <c r="X47" i="19"/>
  <c r="Z48" i="19"/>
  <c r="V50" i="19"/>
  <c r="X51" i="19"/>
  <c r="Z52" i="19"/>
  <c r="V54" i="19"/>
  <c r="X55" i="19"/>
  <c r="T36" i="19"/>
  <c r="P37" i="19"/>
  <c r="X37" i="19"/>
  <c r="V40" i="19"/>
  <c r="R41" i="19"/>
  <c r="Z41" i="19"/>
  <c r="V42" i="19"/>
  <c r="R43" i="19"/>
  <c r="Z43" i="19"/>
  <c r="AM16" i="19"/>
  <c r="AI18" i="19"/>
  <c r="AK19" i="19"/>
  <c r="T46" i="19"/>
  <c r="P48" i="19"/>
  <c r="R49" i="19"/>
  <c r="T50" i="19"/>
  <c r="P52" i="19"/>
  <c r="R53" i="19"/>
  <c r="T54" i="19"/>
  <c r="J46" i="19"/>
  <c r="L47" i="19"/>
  <c r="N48" i="19"/>
  <c r="J50" i="19"/>
  <c r="L51" i="19"/>
  <c r="N52" i="19"/>
  <c r="J54" i="19"/>
  <c r="L55" i="19"/>
  <c r="N38" i="19"/>
  <c r="J40" i="19"/>
  <c r="L41" i="19"/>
  <c r="N42" i="19"/>
  <c r="J44" i="19"/>
  <c r="L45" i="19"/>
  <c r="N36" i="19"/>
  <c r="V38" i="19"/>
  <c r="R39" i="19"/>
  <c r="Z39" i="19"/>
  <c r="X44" i="19"/>
  <c r="T45" i="19"/>
  <c r="V26" i="19"/>
  <c r="X27" i="19"/>
  <c r="Z28" i="19"/>
  <c r="V30" i="19"/>
  <c r="X31" i="19"/>
  <c r="Z32" i="19"/>
  <c r="V34" i="19"/>
  <c r="X35" i="19"/>
  <c r="N26" i="19"/>
  <c r="J27" i="19"/>
  <c r="R27" i="19"/>
  <c r="N28" i="19"/>
  <c r="J29" i="19"/>
  <c r="R29" i="19"/>
  <c r="N30" i="19"/>
  <c r="J31" i="19"/>
  <c r="R31" i="19"/>
  <c r="N32" i="19"/>
  <c r="J33" i="19"/>
  <c r="R33" i="19"/>
  <c r="N34" i="19"/>
  <c r="J35" i="19"/>
  <c r="R35" i="19"/>
  <c r="T16" i="19"/>
  <c r="P18" i="19"/>
  <c r="R19" i="19"/>
  <c r="T20" i="19"/>
  <c r="P22" i="19"/>
  <c r="R23" i="19"/>
  <c r="T24" i="19"/>
  <c r="J18" i="19"/>
  <c r="L19" i="19"/>
  <c r="N20" i="19"/>
  <c r="J22" i="19"/>
  <c r="L23" i="19"/>
  <c r="N24" i="19"/>
  <c r="J16" i="19"/>
  <c r="N17" i="19"/>
  <c r="AH17" i="19"/>
  <c r="AJ18" i="19"/>
  <c r="AL19" i="19"/>
  <c r="U46" i="19"/>
  <c r="Q48" i="19"/>
  <c r="S49" i="19"/>
  <c r="U50" i="19"/>
  <c r="Q52" i="19"/>
  <c r="S53" i="19"/>
  <c r="U54" i="19"/>
  <c r="K46" i="19"/>
  <c r="M47" i="19"/>
  <c r="O48" i="19"/>
  <c r="K50" i="19"/>
  <c r="M51" i="19"/>
  <c r="O52" i="19"/>
  <c r="K54" i="19"/>
  <c r="M55" i="19"/>
  <c r="O38" i="19"/>
  <c r="K40" i="19"/>
  <c r="M41" i="19"/>
  <c r="O42" i="19"/>
  <c r="K44" i="19"/>
  <c r="M45" i="19"/>
  <c r="O36" i="19"/>
  <c r="X46" i="19"/>
  <c r="Z47" i="19"/>
  <c r="V49" i="19"/>
  <c r="X50" i="19"/>
  <c r="Z51" i="19"/>
  <c r="V53" i="19"/>
  <c r="X54" i="19"/>
  <c r="Z55" i="19"/>
  <c r="V36" i="19"/>
  <c r="R37" i="19"/>
  <c r="Z37" i="19"/>
  <c r="X40" i="19"/>
  <c r="T41" i="19"/>
  <c r="P42" i="19"/>
  <c r="X42" i="19"/>
  <c r="T43" i="19"/>
  <c r="P44" i="19"/>
  <c r="AI17" i="19"/>
  <c r="AK18" i="19"/>
  <c r="AM19" i="19"/>
  <c r="P47" i="19"/>
  <c r="N47" i="19"/>
  <c r="L40" i="19"/>
  <c r="Z31" i="19"/>
  <c r="L29" i="19"/>
  <c r="P34" i="19"/>
  <c r="T23" i="19"/>
  <c r="L16"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M6" i="19"/>
  <c r="AC26" i="19"/>
  <c r="AE27" i="19"/>
  <c r="AG28" i="19"/>
  <c r="AC30" i="19"/>
  <c r="AE31" i="19"/>
  <c r="AG32" i="19"/>
  <c r="AC34" i="19"/>
  <c r="AE35" i="19"/>
  <c r="AG36" i="19"/>
  <c r="AC38" i="19"/>
  <c r="AE39" i="19"/>
  <c r="AG40" i="19"/>
  <c r="AC42" i="19"/>
  <c r="AE43" i="19"/>
  <c r="AG44" i="19"/>
  <c r="AC46" i="19"/>
  <c r="AE47" i="19"/>
  <c r="AG48" i="19"/>
  <c r="AC50" i="19"/>
  <c r="AE51" i="19"/>
  <c r="AG52" i="19"/>
  <c r="AC54" i="19"/>
  <c r="AE5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S15" i="19"/>
  <c r="AA15" i="19"/>
  <c r="K8" i="19"/>
  <c r="M9" i="19"/>
  <c r="O10" i="19"/>
  <c r="K12" i="19"/>
  <c r="M13" i="19"/>
  <c r="O14" i="19"/>
  <c r="K6" i="19"/>
  <c r="N7" i="19"/>
  <c r="O7" i="19"/>
  <c r="P28" i="19"/>
  <c r="AI27" i="19"/>
  <c r="AK32" i="19"/>
  <c r="AI39" i="19"/>
  <c r="AM45" i="19"/>
  <c r="AK52" i="19"/>
  <c r="AI11" i="19"/>
  <c r="AB26" i="19"/>
  <c r="AB34" i="19"/>
  <c r="AB38" i="19"/>
  <c r="AD47" i="19"/>
  <c r="AF52" i="19"/>
  <c r="V19" i="19"/>
  <c r="Z24" i="19"/>
  <c r="R7" i="19"/>
  <c r="T10" i="19"/>
  <c r="V13" i="19"/>
  <c r="J8" i="19"/>
  <c r="R48" i="19"/>
  <c r="J49" i="19"/>
  <c r="N41" i="19"/>
  <c r="X38" i="19"/>
  <c r="R44" i="19"/>
  <c r="V33" i="19"/>
  <c r="T29" i="19"/>
  <c r="L35" i="19"/>
  <c r="P25" i="19"/>
  <c r="AH16" i="19"/>
  <c r="AM20" i="19"/>
  <c r="AI22" i="19"/>
  <c r="AK23" i="19"/>
  <c r="AM24" i="19"/>
  <c r="AI26" i="19"/>
  <c r="AK27" i="19"/>
  <c r="AM28" i="19"/>
  <c r="AI30" i="19"/>
  <c r="AK31" i="19"/>
  <c r="AM32" i="19"/>
  <c r="AI34" i="19"/>
  <c r="AK35" i="19"/>
  <c r="AM36" i="19"/>
  <c r="AI38" i="19"/>
  <c r="AK39" i="19"/>
  <c r="AM40" i="19"/>
  <c r="AI42" i="19"/>
  <c r="AK43" i="19"/>
  <c r="AM44" i="19"/>
  <c r="AI46" i="19"/>
  <c r="AK47" i="19"/>
  <c r="AM48" i="19"/>
  <c r="AI50" i="19"/>
  <c r="AK51" i="19"/>
  <c r="AM52" i="19"/>
  <c r="AI54" i="19"/>
  <c r="AK55" i="19"/>
  <c r="AM8" i="19"/>
  <c r="AI10" i="19"/>
  <c r="AK11" i="19"/>
  <c r="AM12" i="19"/>
  <c r="AI14" i="19"/>
  <c r="AK15" i="19"/>
  <c r="AI7" i="19"/>
  <c r="AD26" i="19"/>
  <c r="AF27" i="19"/>
  <c r="AB29" i="19"/>
  <c r="AD30" i="19"/>
  <c r="AF31" i="19"/>
  <c r="AB33" i="19"/>
  <c r="AD34" i="19"/>
  <c r="AF35" i="19"/>
  <c r="AB37" i="19"/>
  <c r="AD38" i="19"/>
  <c r="AF39" i="19"/>
  <c r="AB41" i="19"/>
  <c r="AD42" i="19"/>
  <c r="AF43" i="19"/>
  <c r="AB45" i="19"/>
  <c r="AD46" i="19"/>
  <c r="AF47" i="19"/>
  <c r="AB49" i="19"/>
  <c r="AD50" i="19"/>
  <c r="AF51" i="19"/>
  <c r="AB53" i="19"/>
  <c r="AD54" i="19"/>
  <c r="AF55" i="19"/>
  <c r="AB16" i="19"/>
  <c r="X17" i="19"/>
  <c r="AF17" i="19"/>
  <c r="AB18" i="19"/>
  <c r="X19" i="19"/>
  <c r="AF19" i="19"/>
  <c r="AB20" i="19"/>
  <c r="X21" i="19"/>
  <c r="AF21" i="19"/>
  <c r="AB22" i="19"/>
  <c r="X23" i="19"/>
  <c r="AF23" i="19"/>
  <c r="AB24" i="19"/>
  <c r="X25" i="19"/>
  <c r="AF25" i="19"/>
  <c r="V6" i="19"/>
  <c r="AD6" i="19"/>
  <c r="T7" i="19"/>
  <c r="AB7" i="19"/>
  <c r="R8" i="19"/>
  <c r="Z8" i="19"/>
  <c r="P9" i="19"/>
  <c r="X9" i="19"/>
  <c r="AF9" i="19"/>
  <c r="V10" i="19"/>
  <c r="AD10" i="19"/>
  <c r="T11" i="19"/>
  <c r="AB11" i="19"/>
  <c r="R12" i="19"/>
  <c r="Z12" i="19"/>
  <c r="P13" i="19"/>
  <c r="X13" i="19"/>
  <c r="AF13" i="19"/>
  <c r="V14" i="19"/>
  <c r="AD14" i="19"/>
  <c r="T15" i="19"/>
  <c r="AB15" i="19"/>
  <c r="L8" i="19"/>
  <c r="N9" i="19"/>
  <c r="J11" i="19"/>
  <c r="L12" i="19"/>
  <c r="N13" i="19"/>
  <c r="J15" i="19"/>
  <c r="L6" i="19"/>
  <c r="X30" i="19"/>
  <c r="AI47" i="19"/>
  <c r="AF28" i="19"/>
  <c r="AD43" i="19"/>
  <c r="Z16" i="19"/>
  <c r="V23" i="19"/>
  <c r="P8" i="19"/>
  <c r="X12" i="19"/>
  <c r="N10" i="19"/>
  <c r="T49" i="19"/>
  <c r="L50" i="19"/>
  <c r="J43" i="19"/>
  <c r="T39" i="19"/>
  <c r="Z44" i="19"/>
  <c r="X34" i="19"/>
  <c r="P30" i="19"/>
  <c r="T35" i="19"/>
  <c r="L18" i="19"/>
  <c r="AJ17" i="19"/>
  <c r="AH21" i="19"/>
  <c r="AJ22" i="19"/>
  <c r="AL23" i="19"/>
  <c r="AH25" i="19"/>
  <c r="AJ26" i="19"/>
  <c r="AL27" i="19"/>
  <c r="AH29" i="19"/>
  <c r="AJ30" i="19"/>
  <c r="AL31" i="19"/>
  <c r="AH33" i="19"/>
  <c r="AJ34" i="19"/>
  <c r="AL35" i="19"/>
  <c r="AH37" i="19"/>
  <c r="AJ38" i="19"/>
  <c r="AL39" i="19"/>
  <c r="AH41" i="19"/>
  <c r="AJ42" i="19"/>
  <c r="AL43" i="19"/>
  <c r="AH45" i="19"/>
  <c r="AJ46" i="19"/>
  <c r="AL47" i="19"/>
  <c r="AH49" i="19"/>
  <c r="AJ50" i="19"/>
  <c r="AL51" i="19"/>
  <c r="AH53" i="19"/>
  <c r="AJ54" i="19"/>
  <c r="AL55" i="19"/>
  <c r="AH9" i="19"/>
  <c r="AJ10" i="19"/>
  <c r="AL11" i="19"/>
  <c r="AH13" i="19"/>
  <c r="AJ14" i="19"/>
  <c r="AL15" i="19"/>
  <c r="AJ7" i="19"/>
  <c r="AE26" i="19"/>
  <c r="AG27" i="19"/>
  <c r="AC29" i="19"/>
  <c r="AE30" i="19"/>
  <c r="AG31" i="19"/>
  <c r="AC33" i="19"/>
  <c r="AE34" i="19"/>
  <c r="AG35" i="19"/>
  <c r="AC37" i="19"/>
  <c r="AE38" i="19"/>
  <c r="AG39" i="19"/>
  <c r="AC41" i="19"/>
  <c r="AE42" i="19"/>
  <c r="AG43" i="19"/>
  <c r="AC45" i="19"/>
  <c r="AE46" i="19"/>
  <c r="AG47" i="19"/>
  <c r="AC49" i="19"/>
  <c r="AE50" i="19"/>
  <c r="AG51" i="19"/>
  <c r="AC53" i="19"/>
  <c r="AE54" i="19"/>
  <c r="AG55" i="19"/>
  <c r="AC16" i="19"/>
  <c r="Y17" i="19"/>
  <c r="AG17" i="19"/>
  <c r="AC18" i="19"/>
  <c r="Y19" i="19"/>
  <c r="AG19" i="19"/>
  <c r="AC20" i="19"/>
  <c r="Y21" i="19"/>
  <c r="AG21" i="19"/>
  <c r="AC22" i="19"/>
  <c r="Y23" i="19"/>
  <c r="AG23" i="19"/>
  <c r="AC24" i="19"/>
  <c r="Y25" i="19"/>
  <c r="AG25" i="19"/>
  <c r="W6" i="19"/>
  <c r="AE6" i="19"/>
  <c r="U7" i="19"/>
  <c r="AC7" i="19"/>
  <c r="S8" i="19"/>
  <c r="AA8" i="19"/>
  <c r="Q9" i="19"/>
  <c r="Y9" i="19"/>
  <c r="AG9" i="19"/>
  <c r="W10" i="19"/>
  <c r="AE10" i="19"/>
  <c r="U11" i="19"/>
  <c r="AC11" i="19"/>
  <c r="S12" i="19"/>
  <c r="AA12" i="19"/>
  <c r="Q13" i="19"/>
  <c r="Y13" i="19"/>
  <c r="AG13" i="19"/>
  <c r="W14" i="19"/>
  <c r="AE14" i="19"/>
  <c r="U15" i="19"/>
  <c r="AC15" i="19"/>
  <c r="M8" i="19"/>
  <c r="O9" i="19"/>
  <c r="K11" i="19"/>
  <c r="M12" i="19"/>
  <c r="O13" i="19"/>
  <c r="K15" i="19"/>
  <c r="M6" i="19"/>
  <c r="AI23" i="19"/>
  <c r="AK28" i="19"/>
  <c r="AI31" i="19"/>
  <c r="AK36" i="19"/>
  <c r="AI43" i="19"/>
  <c r="AK48" i="19"/>
  <c r="AI55" i="19"/>
  <c r="AL6" i="19"/>
  <c r="AD35" i="19"/>
  <c r="AF44" i="19"/>
  <c r="AB54" i="19"/>
  <c r="AD19" i="19"/>
  <c r="V25" i="19"/>
  <c r="AF8" i="19"/>
  <c r="R11" i="19"/>
  <c r="AB14" i="19"/>
  <c r="J12" i="19"/>
  <c r="P51" i="19"/>
  <c r="N51" i="19"/>
  <c r="L44" i="19"/>
  <c r="P40" i="19"/>
  <c r="V45" i="19"/>
  <c r="Z35" i="19"/>
  <c r="L31" i="19"/>
  <c r="P17" i="19"/>
  <c r="N19" i="19"/>
  <c r="AL18" i="19"/>
  <c r="AI21" i="19"/>
  <c r="AK22" i="19"/>
  <c r="AM23" i="19"/>
  <c r="AI25" i="19"/>
  <c r="AK26" i="19"/>
  <c r="AM27" i="19"/>
  <c r="AI29" i="19"/>
  <c r="AK30"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F26" i="19"/>
  <c r="AB28" i="19"/>
  <c r="AD29" i="19"/>
  <c r="AF30" i="19"/>
  <c r="AB32" i="19"/>
  <c r="AD33" i="19"/>
  <c r="AF34" i="19"/>
  <c r="AB36" i="19"/>
  <c r="AD37" i="19"/>
  <c r="AF38" i="19"/>
  <c r="AB40" i="19"/>
  <c r="AD41" i="19"/>
  <c r="AF42" i="19"/>
  <c r="AB44" i="19"/>
  <c r="AD45" i="19"/>
  <c r="AF46" i="19"/>
  <c r="AB48" i="19"/>
  <c r="AD49" i="19"/>
  <c r="AF50" i="19"/>
  <c r="AB52" i="19"/>
  <c r="AD53" i="19"/>
  <c r="AF5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V15" i="19"/>
  <c r="AD15" i="19"/>
  <c r="N8" i="19"/>
  <c r="J10" i="19"/>
  <c r="L11" i="19"/>
  <c r="N12" i="19"/>
  <c r="J14" i="19"/>
  <c r="L15" i="19"/>
  <c r="N6" i="19"/>
  <c r="J39" i="19"/>
  <c r="AK40" i="19"/>
  <c r="AK8" i="19"/>
  <c r="AM13" i="19"/>
  <c r="AD31" i="19"/>
  <c r="AD39" i="19"/>
  <c r="AB50" i="19"/>
  <c r="AD17" i="19"/>
  <c r="Z20" i="19"/>
  <c r="AD23" i="19"/>
  <c r="AB6" i="19"/>
  <c r="AD9" i="19"/>
  <c r="P12" i="19"/>
  <c r="R15" i="19"/>
  <c r="N14" i="19"/>
  <c r="R52" i="19"/>
  <c r="J53" i="19"/>
  <c r="N45" i="19"/>
  <c r="X26" i="19"/>
  <c r="P26" i="19"/>
  <c r="T31" i="19"/>
  <c r="R18" i="19"/>
  <c r="J21"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I6" i="19"/>
  <c r="AL7" i="19"/>
  <c r="AG26" i="19"/>
  <c r="AC28" i="19"/>
  <c r="AE29" i="19"/>
  <c r="AG30" i="19"/>
  <c r="AC32" i="19"/>
  <c r="AE33" i="19"/>
  <c r="AG34" i="19"/>
  <c r="AC36" i="19"/>
  <c r="AE37" i="19"/>
  <c r="AG38" i="19"/>
  <c r="AC40" i="19"/>
  <c r="AE41" i="19"/>
  <c r="AG42" i="19"/>
  <c r="AC44" i="19"/>
  <c r="AE45" i="19"/>
  <c r="AG46" i="19"/>
  <c r="AC48" i="19"/>
  <c r="AE49" i="19"/>
  <c r="AG50" i="19"/>
  <c r="AC52" i="19"/>
  <c r="AE53" i="19"/>
  <c r="AG54" i="19"/>
  <c r="W16" i="19"/>
  <c r="AE16" i="19"/>
  <c r="AA17" i="19"/>
  <c r="W18" i="19"/>
  <c r="AE18" i="19"/>
  <c r="AA19" i="19"/>
  <c r="W20" i="19"/>
  <c r="AE20" i="19"/>
  <c r="AA21" i="19"/>
  <c r="W22" i="19"/>
  <c r="AE22" i="19"/>
  <c r="AA23" i="19"/>
  <c r="W24" i="19"/>
  <c r="AE24" i="19"/>
  <c r="AA25" i="19"/>
  <c r="Q6" i="19"/>
  <c r="Y6" i="19"/>
  <c r="AG6" i="19"/>
  <c r="W7" i="19"/>
  <c r="AE7" i="19"/>
  <c r="U8" i="19"/>
  <c r="AC8" i="19"/>
  <c r="S9" i="19"/>
  <c r="AA9" i="19"/>
  <c r="Q10" i="19"/>
  <c r="Y10" i="19"/>
  <c r="AG10" i="19"/>
  <c r="W11" i="19"/>
  <c r="AE11" i="19"/>
  <c r="U12" i="19"/>
  <c r="AC12" i="19"/>
  <c r="S13" i="19"/>
  <c r="AA13" i="19"/>
  <c r="Q14" i="19"/>
  <c r="Y14" i="19"/>
  <c r="AG14" i="19"/>
  <c r="W15" i="19"/>
  <c r="AE15" i="19"/>
  <c r="O8" i="19"/>
  <c r="K10" i="19"/>
  <c r="M11" i="19"/>
  <c r="O12" i="19"/>
  <c r="K14" i="19"/>
  <c r="M15" i="19"/>
  <c r="O6" i="19"/>
  <c r="L14" i="19"/>
  <c r="N15" i="19"/>
  <c r="AK20" i="19"/>
  <c r="AK24" i="19"/>
  <c r="AM29" i="19"/>
  <c r="AM37" i="19"/>
  <c r="AK44" i="19"/>
  <c r="AM53" i="19"/>
  <c r="AI15" i="19"/>
  <c r="AF32" i="19"/>
  <c r="AF40" i="19"/>
  <c r="AF48" i="19"/>
  <c r="V17" i="19"/>
  <c r="V21" i="19"/>
  <c r="AD25" i="19"/>
  <c r="X8" i="19"/>
  <c r="AB10" i="19"/>
  <c r="AD13" i="19"/>
  <c r="L9" i="19"/>
  <c r="M7" i="19"/>
  <c r="T53" i="19"/>
  <c r="L54" i="19"/>
  <c r="K37" i="19"/>
  <c r="Z27" i="19"/>
  <c r="L27" i="19"/>
  <c r="P32" i="19"/>
  <c r="T19" i="19"/>
  <c r="L22"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J6" i="19"/>
  <c r="AM7" i="19"/>
  <c r="AB27" i="19"/>
  <c r="AD28" i="19"/>
  <c r="AF29" i="19"/>
  <c r="AB31" i="19"/>
  <c r="AD32" i="19"/>
  <c r="AF33" i="19"/>
  <c r="AB35" i="19"/>
  <c r="AD36" i="19"/>
  <c r="AF37" i="19"/>
  <c r="AB39" i="19"/>
  <c r="AD40" i="19"/>
  <c r="AF41" i="19"/>
  <c r="AB43" i="19"/>
  <c r="AD44" i="19"/>
  <c r="AF45" i="19"/>
  <c r="AB47" i="19"/>
  <c r="AD48" i="19"/>
  <c r="AF49" i="19"/>
  <c r="AB51" i="19"/>
  <c r="AD52" i="19"/>
  <c r="AF53" i="19"/>
  <c r="AB55" i="19"/>
  <c r="X16" i="19"/>
  <c r="AF16" i="19"/>
  <c r="AB17" i="19"/>
  <c r="X18" i="19"/>
  <c r="AF18" i="19"/>
  <c r="AB19" i="19"/>
  <c r="X20" i="19"/>
  <c r="AF20" i="19"/>
  <c r="AB21" i="19"/>
  <c r="X22" i="19"/>
  <c r="AF22" i="19"/>
  <c r="AB23" i="19"/>
  <c r="X24" i="19"/>
  <c r="AF24" i="19"/>
  <c r="AB25" i="19"/>
  <c r="R6" i="19"/>
  <c r="Z6" i="19"/>
  <c r="P7" i="19"/>
  <c r="X7" i="19"/>
  <c r="AF7" i="19"/>
  <c r="V8" i="19"/>
  <c r="AD8" i="19"/>
  <c r="T9" i="19"/>
  <c r="AB9" i="19"/>
  <c r="R10" i="19"/>
  <c r="Z10" i="19"/>
  <c r="P11" i="19"/>
  <c r="X11" i="19"/>
  <c r="AF11" i="19"/>
  <c r="V12" i="19"/>
  <c r="AD12" i="19"/>
  <c r="T13" i="19"/>
  <c r="AB13" i="19"/>
  <c r="R14" i="19"/>
  <c r="Z14" i="19"/>
  <c r="P15" i="19"/>
  <c r="X15" i="19"/>
  <c r="AF15" i="19"/>
  <c r="J9" i="19"/>
  <c r="L10" i="19"/>
  <c r="N11" i="19"/>
  <c r="J13" i="19"/>
  <c r="K7" i="19"/>
  <c r="AI35" i="19"/>
  <c r="AI51" i="19"/>
  <c r="AD27" i="19"/>
  <c r="AB42" i="19"/>
  <c r="AD55" i="19"/>
  <c r="Z22" i="19"/>
  <c r="Z7" i="19"/>
  <c r="AF12" i="19"/>
  <c r="L13" i="19"/>
  <c r="P55" i="19"/>
  <c r="N55" i="19"/>
  <c r="V29" i="19"/>
  <c r="T27" i="19"/>
  <c r="L33" i="19"/>
  <c r="P21" i="19"/>
  <c r="N23" i="19"/>
  <c r="AJ20" i="19"/>
  <c r="AL21" i="19"/>
  <c r="AH23" i="19"/>
  <c r="AJ24" i="19"/>
  <c r="AL25" i="19"/>
  <c r="AH27" i="19"/>
  <c r="AJ28" i="19"/>
  <c r="AL29" i="19"/>
  <c r="AH31" i="19"/>
  <c r="AJ32" i="19"/>
  <c r="AL33" i="19"/>
  <c r="AH35" i="19"/>
  <c r="AJ36" i="19"/>
  <c r="AL37" i="19"/>
  <c r="AH39" i="19"/>
  <c r="AJ40" i="19"/>
  <c r="AL41" i="19"/>
  <c r="AH43" i="19"/>
  <c r="AJ44" i="19"/>
  <c r="AL45" i="19"/>
  <c r="AH47" i="19"/>
  <c r="AJ48" i="19"/>
  <c r="AL49" i="19"/>
  <c r="AH51" i="19"/>
  <c r="AJ52" i="19"/>
  <c r="AL53" i="19"/>
  <c r="AH55" i="19"/>
  <c r="AJ8" i="19"/>
  <c r="AL9" i="19"/>
  <c r="AH11" i="19"/>
  <c r="AJ12" i="19"/>
  <c r="AL13" i="19"/>
  <c r="AH15" i="19"/>
  <c r="AK6" i="19"/>
  <c r="AH6" i="19"/>
  <c r="AC27" i="19"/>
  <c r="AE28" i="19"/>
  <c r="AG29" i="19"/>
  <c r="AC31" i="19"/>
  <c r="AE32" i="19"/>
  <c r="AG33" i="19"/>
  <c r="AC35" i="19"/>
  <c r="AE36" i="19"/>
  <c r="AG37" i="19"/>
  <c r="AC39" i="19"/>
  <c r="AE40" i="19"/>
  <c r="AG41" i="19"/>
  <c r="AC43" i="19"/>
  <c r="AE44" i="19"/>
  <c r="AG45" i="19"/>
  <c r="AC47" i="19"/>
  <c r="AE48" i="19"/>
  <c r="AG49" i="19"/>
  <c r="AC51" i="19"/>
  <c r="AE52" i="19"/>
  <c r="AG53" i="19"/>
  <c r="AC55" i="19"/>
  <c r="Y16" i="19"/>
  <c r="AG16" i="19"/>
  <c r="AC17" i="19"/>
  <c r="Y18" i="19"/>
  <c r="AG18" i="19"/>
  <c r="AC19" i="19"/>
  <c r="Y20" i="19"/>
  <c r="AG20" i="19"/>
  <c r="AC21" i="19"/>
  <c r="Y22" i="19"/>
  <c r="AG22" i="19"/>
  <c r="AC23" i="19"/>
  <c r="Y24" i="19"/>
  <c r="AG24" i="19"/>
  <c r="AC25" i="19"/>
  <c r="S6" i="19"/>
  <c r="AA6" i="19"/>
  <c r="Q7" i="19"/>
  <c r="Y7" i="19"/>
  <c r="AG7" i="19"/>
  <c r="W8" i="19"/>
  <c r="AE8" i="19"/>
  <c r="U9" i="19"/>
  <c r="AC9" i="19"/>
  <c r="S10" i="19"/>
  <c r="AA10" i="19"/>
  <c r="Q11" i="19"/>
  <c r="Y11" i="19"/>
  <c r="AG11" i="19"/>
  <c r="W12" i="19"/>
  <c r="AE12" i="19"/>
  <c r="U13" i="19"/>
  <c r="AC13" i="19"/>
  <c r="S14" i="19"/>
  <c r="AA14" i="19"/>
  <c r="Q15" i="19"/>
  <c r="Y15" i="19"/>
  <c r="AG15" i="19"/>
  <c r="K9" i="19"/>
  <c r="M10" i="19"/>
  <c r="O11" i="19"/>
  <c r="K13" i="19"/>
  <c r="M14" i="19"/>
  <c r="O15" i="19"/>
  <c r="L7" i="19"/>
  <c r="L46" i="19"/>
  <c r="T33" i="19"/>
  <c r="R22" i="19"/>
  <c r="J25" i="19"/>
  <c r="AM21" i="19"/>
  <c r="AM25" i="19"/>
  <c r="AM33" i="19"/>
  <c r="AM41" i="19"/>
  <c r="AM49" i="19"/>
  <c r="AM9" i="19"/>
  <c r="AK12" i="19"/>
  <c r="AB30" i="19"/>
  <c r="AF36" i="19"/>
  <c r="AB46" i="19"/>
  <c r="AD51" i="19"/>
  <c r="Z18" i="19"/>
  <c r="AD21" i="19"/>
  <c r="T6" i="19"/>
  <c r="V9" i="19"/>
  <c r="Z11" i="19"/>
  <c r="T14" i="19"/>
  <c r="Z15" i="19"/>
  <c r="J6" i="19"/>
  <c r="M15" i="1"/>
  <c r="AC15" i="1" s="1"/>
  <c r="AD15" i="1" s="1"/>
  <c r="Q15" i="1"/>
  <c r="AG16" i="1" s="1"/>
  <c r="R32" i="18"/>
  <c r="Q17" i="1"/>
  <c r="AG17" i="1" s="1"/>
  <c r="AF17" i="1" s="1"/>
  <c r="Q44" i="19" s="1"/>
  <c r="T34" i="18"/>
  <c r="AE17" i="1"/>
  <c r="AD17" i="1"/>
  <c r="R17" i="1"/>
  <c r="R15" i="1"/>
  <c r="AC16" i="1" l="1"/>
  <c r="AD16" i="1" s="1"/>
  <c r="AH17" i="1"/>
  <c r="AF16" i="1"/>
  <c r="AG15" i="1"/>
  <c r="AF15" i="1" s="1"/>
  <c r="AE15" i="1"/>
  <c r="AE16" i="1" l="1"/>
  <c r="AH15" i="1"/>
  <c r="S40" i="19"/>
  <c r="AH16" i="1"/>
  <c r="O12" i="1" l="1"/>
  <c r="P12" i="1" s="1"/>
  <c r="M12" i="1"/>
  <c r="AC12" i="1" s="1"/>
  <c r="AE12" i="1" s="1"/>
  <c r="Q12" i="1" l="1"/>
  <c r="AJ16" i="18"/>
  <c r="AH22" i="18"/>
  <c r="AL26" i="18"/>
  <c r="AJ32" i="18"/>
  <c r="AH38" i="18"/>
  <c r="AL42" i="18"/>
  <c r="AJ10" i="18"/>
  <c r="R38" i="18"/>
  <c r="P44" i="18"/>
  <c r="N40" i="18"/>
  <c r="L32" i="18"/>
  <c r="J30" i="18"/>
  <c r="V34" i="18"/>
  <c r="Z38" i="18"/>
  <c r="X44" i="18"/>
  <c r="V26" i="18"/>
  <c r="P24" i="18"/>
  <c r="T28" i="18"/>
  <c r="R36" i="18"/>
  <c r="P18" i="18"/>
  <c r="N22" i="18"/>
  <c r="L28" i="18"/>
  <c r="J20" i="18"/>
  <c r="AB16" i="18"/>
  <c r="AF20" i="18"/>
  <c r="AD26" i="18"/>
  <c r="AB32" i="18"/>
  <c r="AF36" i="18"/>
  <c r="AD42" i="18"/>
  <c r="V16" i="18"/>
  <c r="Z20" i="18"/>
  <c r="AD6" i="18"/>
  <c r="AB8" i="18"/>
  <c r="Z10" i="18"/>
  <c r="X12" i="18"/>
  <c r="L10" i="18"/>
  <c r="T32" i="18"/>
  <c r="AJ22" i="18"/>
  <c r="AH28" i="18"/>
  <c r="AL32" i="18"/>
  <c r="AJ38" i="18"/>
  <c r="AH44" i="18"/>
  <c r="R44" i="18"/>
  <c r="N30" i="18"/>
  <c r="X34" i="18"/>
  <c r="Z44" i="18"/>
  <c r="X26" i="18"/>
  <c r="P30" i="18"/>
  <c r="R18" i="18"/>
  <c r="J24" i="18"/>
  <c r="L20" i="18"/>
  <c r="AB22" i="18"/>
  <c r="AF26" i="18"/>
  <c r="AB38" i="18"/>
  <c r="AF42" i="18"/>
  <c r="P6" i="18"/>
  <c r="AF6" i="18"/>
  <c r="AB10" i="18"/>
  <c r="J12" i="18"/>
  <c r="AH34" i="18"/>
  <c r="P40" i="18"/>
  <c r="J34" i="18"/>
  <c r="V30" i="18"/>
  <c r="X40" i="18"/>
  <c r="Z26" i="18"/>
  <c r="T24" i="18"/>
  <c r="R30" i="18"/>
  <c r="T18" i="18"/>
  <c r="L24" i="18"/>
  <c r="J16" i="18"/>
  <c r="AF16" i="18"/>
  <c r="AB28" i="18"/>
  <c r="AF32" i="18"/>
  <c r="AB44" i="18"/>
  <c r="Z16" i="18"/>
  <c r="P8" i="18"/>
  <c r="AD10" i="18"/>
  <c r="L12" i="18"/>
  <c r="P22" i="18"/>
  <c r="AJ18" i="18"/>
  <c r="AH24" i="18"/>
  <c r="AJ34" i="18"/>
  <c r="AH40" i="18"/>
  <c r="AL44" i="18"/>
  <c r="AL16" i="18"/>
  <c r="AL10" i="18"/>
  <c r="T38" i="18"/>
  <c r="J42" i="18"/>
  <c r="N32" i="18"/>
  <c r="V40" i="18"/>
  <c r="R24" i="18"/>
  <c r="T36" i="18"/>
  <c r="N28" i="18"/>
  <c r="AD16" i="18"/>
  <c r="AD32" i="18"/>
  <c r="X16" i="18"/>
  <c r="AD8" i="18"/>
  <c r="Z12" i="18"/>
  <c r="AH18" i="18"/>
  <c r="AJ28" i="18"/>
  <c r="AL38" i="18"/>
  <c r="AJ44" i="18"/>
  <c r="AH12" i="18"/>
  <c r="L42" i="18"/>
  <c r="Z34" i="18"/>
  <c r="AL22" i="18"/>
  <c r="T44" i="18"/>
  <c r="V22" i="18"/>
  <c r="P14" i="18"/>
  <c r="N20" i="18"/>
  <c r="AD22" i="18"/>
  <c r="AD38" i="18"/>
  <c r="R6" i="18"/>
  <c r="AF8" i="18"/>
  <c r="AB12" i="18"/>
  <c r="AL28" i="18"/>
  <c r="AL14" i="18"/>
  <c r="AH26" i="18"/>
  <c r="AJ36" i="18"/>
  <c r="AL8" i="18"/>
  <c r="T40" i="18"/>
  <c r="L40" i="18"/>
  <c r="J36" i="18"/>
  <c r="V36" i="18"/>
  <c r="Z42" i="18"/>
  <c r="X28" i="18"/>
  <c r="R28" i="18"/>
  <c r="P16" i="18"/>
  <c r="N24" i="18"/>
  <c r="L18" i="18"/>
  <c r="AD18" i="18"/>
  <c r="AB26" i="18"/>
  <c r="AF34" i="18"/>
  <c r="AD44" i="18"/>
  <c r="V20" i="18"/>
  <c r="T8" i="18"/>
  <c r="X10" i="18"/>
  <c r="J8" i="18"/>
  <c r="AL18" i="18"/>
  <c r="AH30" i="18"/>
  <c r="AJ40" i="18"/>
  <c r="AJ12" i="18"/>
  <c r="R42" i="18"/>
  <c r="N36" i="18"/>
  <c r="Z36" i="18"/>
  <c r="X22" i="18"/>
  <c r="R22" i="18"/>
  <c r="P32" i="18"/>
  <c r="T16" i="18"/>
  <c r="N14" i="18"/>
  <c r="AF28" i="18"/>
  <c r="AD36" i="18"/>
  <c r="T6" i="18"/>
  <c r="X8" i="18"/>
  <c r="J10" i="18"/>
  <c r="T42" i="18"/>
  <c r="T22" i="18"/>
  <c r="AD20" i="18"/>
  <c r="V6" i="18"/>
  <c r="J6" i="18"/>
  <c r="Z30" i="18"/>
  <c r="J28" i="18"/>
  <c r="AB40" i="18"/>
  <c r="T12" i="18"/>
  <c r="AH32" i="18"/>
  <c r="Z40" i="18"/>
  <c r="L16" i="18"/>
  <c r="AD40" i="18"/>
  <c r="V12" i="18"/>
  <c r="AH8" i="18"/>
  <c r="L34" i="18"/>
  <c r="Z24" i="18"/>
  <c r="R14" i="18"/>
  <c r="AF14" i="18"/>
  <c r="X18" i="18"/>
  <c r="AJ8" i="18"/>
  <c r="J40" i="18"/>
  <c r="X42" i="18"/>
  <c r="L22" i="18"/>
  <c r="AD34" i="18"/>
  <c r="R8" i="18"/>
  <c r="N6" i="18"/>
  <c r="AH16" i="18"/>
  <c r="AJ26" i="18"/>
  <c r="AL36" i="18"/>
  <c r="AH10" i="18"/>
  <c r="P42" i="18"/>
  <c r="N42" i="18"/>
  <c r="L36" i="18"/>
  <c r="X36" i="18"/>
  <c r="V44" i="18"/>
  <c r="Z28" i="18"/>
  <c r="T30" i="18"/>
  <c r="R16" i="18"/>
  <c r="J26" i="18"/>
  <c r="N18" i="18"/>
  <c r="AF18" i="18"/>
  <c r="AD28" i="18"/>
  <c r="AB36" i="18"/>
  <c r="AF44" i="18"/>
  <c r="X20" i="18"/>
  <c r="V8" i="18"/>
  <c r="AF10" i="18"/>
  <c r="L8" i="18"/>
  <c r="AB20" i="18"/>
  <c r="AH20" i="18"/>
  <c r="AL40" i="18"/>
  <c r="L44" i="18"/>
  <c r="X30" i="18"/>
  <c r="Z22" i="18"/>
  <c r="P34" i="18"/>
  <c r="N26" i="18"/>
  <c r="AF38" i="18"/>
  <c r="R12" i="18"/>
  <c r="AJ20" i="18"/>
  <c r="AH42" i="18"/>
  <c r="AH6" i="18"/>
  <c r="X38" i="18"/>
  <c r="R34" i="18"/>
  <c r="AF22" i="18"/>
  <c r="X6" i="18"/>
  <c r="R26" i="18"/>
  <c r="V18" i="18"/>
  <c r="AL34" i="18"/>
  <c r="N38" i="18"/>
  <c r="V42" i="18"/>
  <c r="J22" i="18"/>
  <c r="AD24" i="18"/>
  <c r="AB6" i="18"/>
  <c r="N12" i="18"/>
  <c r="AH36" i="18"/>
  <c r="N34" i="18"/>
  <c r="V28" i="18"/>
  <c r="J18" i="18"/>
  <c r="AB18" i="18"/>
  <c r="AB42" i="18"/>
  <c r="AF12" i="18"/>
  <c r="J44" i="18"/>
  <c r="L26" i="18"/>
  <c r="V14" i="18"/>
  <c r="P12" i="18"/>
  <c r="AJ30" i="18"/>
  <c r="V38" i="18"/>
  <c r="P20" i="18"/>
  <c r="J14" i="18"/>
  <c r="AB30" i="18"/>
  <c r="X14" i="18"/>
  <c r="Z8" i="18"/>
  <c r="AL30" i="18"/>
  <c r="J38" i="18"/>
  <c r="V24" i="18"/>
  <c r="P26" i="18"/>
  <c r="R20" i="18"/>
  <c r="AB14" i="18"/>
  <c r="AD30" i="18"/>
  <c r="Z14" i="18"/>
  <c r="P10" i="18"/>
  <c r="N8" i="18"/>
  <c r="AL20" i="18"/>
  <c r="AJ42" i="18"/>
  <c r="AL6" i="18"/>
  <c r="L38" i="18"/>
  <c r="J32" i="18"/>
  <c r="V32" i="18"/>
  <c r="X24" i="18"/>
  <c r="T20" i="18"/>
  <c r="AD14" i="18"/>
  <c r="AB24" i="18"/>
  <c r="AF30" i="18"/>
  <c r="Z6" i="18"/>
  <c r="R10" i="18"/>
  <c r="N10" i="18"/>
  <c r="AJ24" i="18"/>
  <c r="P38" i="18"/>
  <c r="X32" i="18"/>
  <c r="T26" i="18"/>
  <c r="N16" i="18"/>
  <c r="AB34" i="18"/>
  <c r="AF40" i="18"/>
  <c r="T10" i="18"/>
  <c r="AD12" i="18"/>
  <c r="AL24" i="18"/>
  <c r="R40" i="18"/>
  <c r="Z32" i="18"/>
  <c r="P28" i="18"/>
  <c r="T14" i="18"/>
  <c r="AF24" i="18"/>
  <c r="Z18" i="18"/>
  <c r="V10" i="18"/>
  <c r="AL12" i="18"/>
  <c r="N44" i="18"/>
  <c r="P36" i="18"/>
  <c r="AH14" i="18"/>
  <c r="AJ14" i="18"/>
  <c r="R12" i="1"/>
  <c r="L22" i="1" l="1"/>
  <c r="F221" i="13" l="1"/>
  <c r="F211" i="13"/>
  <c r="F212" i="13"/>
  <c r="F213" i="13"/>
  <c r="F214" i="13"/>
  <c r="F215" i="13"/>
  <c r="F216" i="13"/>
  <c r="F217" i="13"/>
  <c r="F218" i="13"/>
  <c r="F219" i="13"/>
  <c r="F220" i="13"/>
  <c r="F210" i="13"/>
  <c r="B221" i="13" a="1"/>
  <c r="B221" i="13" l="1"/>
  <c r="H210" i="13" l="1"/>
  <c r="L30" i="18" l="1"/>
  <c r="AJ6" i="18"/>
  <c r="L14" i="18"/>
  <c r="L6" i="18"/>
  <c r="AH7" i="19" l="1"/>
  <c r="J17" i="19"/>
  <c r="J37" i="19"/>
  <c r="J7" i="19"/>
  <c r="K17" i="19"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<sst xmlns="http://schemas.openxmlformats.org/spreadsheetml/2006/main" count="496" uniqueCount="315">
  <si>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</si>
  <si>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</si>
  <si>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</si>
  <si>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</si>
  <si>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</si>
  <si>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</si>
  <si>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</si>
  <si>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</si>
  <si>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</si>
  <si>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</si>
  <si>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</si>
  <si>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</si>
  <si>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</si>
  <si>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</si>
  <si>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</si>
  <si>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</si>
  <si>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</si>
  <si>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</si>
  <si>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</si>
  <si>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</si>
  <si>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</si>
  <si>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</si>
  <si>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</si>
  <si>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</si>
  <si>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</si>
  <si>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</si>
  <si>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</si>
  <si>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</si>
  <si>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</si>
  <si>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</si>
  <si>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</si>
  <si>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</si>
  <si>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</si>
  <si>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</si>
  <si>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</si>
  <si>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</si>
  <si>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</si>
  <si>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</si>
  <si>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</si>
  <si>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</si>
  <si>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</si>
  <si>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</si>
  <si>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</si>
  <si>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</si>
  <si>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</si>
  <si>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</si>
  <si>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</si>
  <si>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</si>
  <si>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</si>
  <si>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</si>
  <si>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</si>
  <si>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</si>
  <si>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</si>
  <si>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</si>
  <si>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</si>
  <si>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</si>
  <si>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</si>
  <si>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</si>
  <si>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</si>
  <si>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</si>
  <si>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</si>
  <si>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</si>
  <si>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</si>
  <si>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</si>
  <si>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</si>
  <si>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</si>
  <si>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</si>
  <si>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</si>
  <si>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</si>
  <si>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</si>
  <si>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</si>
  <si>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</si>
  <si>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</si>
  <si>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</si>
  <si>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</si>
  <si>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</si>
  <si>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</si>
  <si>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</si>
  <si>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</si>
  <si>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</si>
  <si>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</si>
  <si>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</si>
  <si>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</si>
  <si>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</si>
  <si>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</si>
  <si>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</si>
  <si>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</si>
  <si>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</si>
  <si>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</si>
  <si>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</si>
  <si>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</si>
  <si>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</si>
  <si>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</si>
  <si>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</si>
  <si>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</si>
  <si>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</si>
  <si>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</si>
  <si>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</si>
  <si>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</si>
  <si>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</si>
  <si>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</si>
  <si>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</si>
  <si>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</si>
  <si>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</si>
  <si>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</si>
  <si>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</si>
  <si>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</si>
  <si>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</si>
  <si>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</si>
  <si>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</si>
  <si>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</si>
  <si>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</si>
  <si>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</si>
  <si>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</si>
  <si>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</si>
  <si>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</si>
  <si>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</si>
  <si>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</si>
  <si>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</si>
  <si>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</si>
  <si>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</si>
  <si>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</si>
  <si>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</si>
  <si>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</si>
  <si>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</si>
  <si>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</si>
  <si>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</si>
  <si>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</si>
  <si>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</si>
  <si>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</si>
  <si>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</si>
  <si>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</si>
  <si>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</si>
  <si>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</si>
  <si>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</si>
  <si>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</si>
  <si>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</si>
  <si>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</si>
  <si>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</si>
  <si>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</si>
  <si>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</si>
  <si>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</si>
  <si>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</si>
  <si>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</si>
  <si>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</si>
  <si>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</si>
  <si>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</si>
  <si>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</si>
  <si>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</si>
  <si>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</si>
  <si>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</si>
  <si>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</si>
  <si>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</si>
  <si>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</si>
  <si>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</si>
  <si>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</si>
  <si>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</si>
  <si>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</si>
  <si>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</si>
  <si>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</si>
  <si>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</si>
  <si>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</si>
  <si>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</si>
  <si>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</si>
  <si>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</si>
  <si>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</si>
  <si>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</si>
  <si>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</si>
  <si>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</si>
  <si>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</si>
  <si>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</si>
  <si>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</si>
  <si>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</si>
  <si>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</si>
  <si>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</si>
  <si>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</si>
  <si>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</si>
  <si>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</si>
  <si>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</si>
  <si>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</si>
  <si>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</si>
  <si>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</si>
  <si>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</si>
  <si>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</si>
  <si>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</si>
  <si>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</si>
  <si>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</si>
  <si>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</si>
  <si>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</si>
  <si>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</si>
  <si>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</si>
  <si>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</si>
  <si>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</si>
  <si>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</si>
  <si>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</si>
  <si>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</si>
  <si>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</si>
  <si>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</si>
  <si>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</si>
  <si>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</si>
  <si>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</si>
  <si>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</si>
  <si>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</si>
  <si>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</si>
  <si>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</si>
  <si>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</si>
  <si>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</si>
  <si>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</si>
  <si>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</si>
  <si>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</si>
  <si>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</si>
  <si>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</si>
  <si>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</si>
  <si>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</si>
  <si>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</si>
  <si>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</si>
  <si>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</si>
  <si>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</si>
  <si>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</si>
  <si>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</si>
  <si>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</si>
  <si>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</si>
  <si>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</si>
  <si>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</si>
  <si>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</si>
  <si>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</si>
  <si>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</si>
  <si>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</si>
  <si>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</si>
  <si>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</si>
  <si>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</si>
  <si>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</si>
  <si>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</si>
  <si>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</si>
  <si>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</si>
  <si>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</si>
  <si>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</si>
  <si>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</si>
  <si>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</si>
  <si>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</si>
  <si>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</si>
  <si>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</si>
  <si>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</si>
  <si>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</si>
  <si>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</si>
  <si>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</si>
  <si>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</si>
  <si>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</si>
  <si>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</si>
  <si>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</si>
  <si>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</si>
  <si>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</si>
  <si>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</si>
  <si>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INTERNO</t>
  </si>
  <si>
    <t>Realizar evaluación a la gestión institucional a través de auditorias y seguimientos, brindando a la Dirección información pertinente para la toma de decisiones, que contribuyan al cumplimiento de los objetivos institucionales.</t>
  </si>
  <si>
    <t>Desde la identificación de necesidades de evaluación hasta el seguimiento a los planes de mejoramiento por procesos. Involucra todos los procesos</t>
  </si>
  <si>
    <t xml:space="preserve">
Multa o sanción  al jefe de Control Interno o el Rector de la Escuela  </t>
  </si>
  <si>
    <t xml:space="preserve">
Por el incumplimiento en la presentación de informes dentro del termino establecido porque:
1. Poco personal en el proceso o no contar con un equipo multidisciplinario
2. Inoportunidad en el suministro de Información de las áreas a Control Interno</t>
  </si>
  <si>
    <t>Elaboración de cronograma de presentación de informes de acuerdo a la normatividad vigente.</t>
  </si>
  <si>
    <t>Equipo de trabajo Control Interno</t>
  </si>
  <si>
    <r>
      <rPr>
        <b/>
        <sz val="14"/>
        <rFont val="Arial Narrow"/>
        <family val="2"/>
      </rPr>
      <t>LIDER DEL PROCESO:</t>
    </r>
    <r>
      <rPr>
        <sz val="14"/>
        <rFont val="Arial Narrow"/>
        <family val="2"/>
      </rPr>
      <t xml:space="preserve"> Hno Ariosto Ardila Silva</t>
    </r>
  </si>
  <si>
    <t>Informes con frma del Rector</t>
  </si>
  <si>
    <t xml:space="preserve">Posibilidad de afectación económica por multa o sanción al jefe de Control Interno/Rector por un ente de control debido al incumplimiento en la presentación de informes dentro del término establecido
</t>
  </si>
  <si>
    <t>Economica</t>
  </si>
  <si>
    <t>Economica y reputacional</t>
  </si>
  <si>
    <t>Cronograma de actividades de Control Interno</t>
  </si>
  <si>
    <t>Correos enviados solicitando información</t>
  </si>
  <si>
    <t>Enviar a las areas o lideres de procesos correos electronicos  para solicitud de información requerida.</t>
  </si>
  <si>
    <t>Envio de correos electronicos al asesor de Rectoria y al Rector  de la ETITC con los informes para su respectiva revisión, aprobación y firma.</t>
  </si>
  <si>
    <t>Incumplimiento a la ejecución del Programa Anual de Auditorias</t>
  </si>
  <si>
    <t>Falta de elaboración del Programa Anual de Auditorias</t>
  </si>
  <si>
    <t>Ejecución y Administración de Procesos</t>
  </si>
  <si>
    <t xml:space="preserve">Posibilidad de afectación reputacional por la deficiente evaluación de los controles que contribuyen al desempeño institucional a través de los procesos de la Entidad. </t>
  </si>
  <si>
    <t>Informes de Auditoria Publicados en el Micrositio de Control Interno</t>
  </si>
  <si>
    <t>Evaluación semestral publicada en el micrositio de control Interno</t>
  </si>
  <si>
    <t>probabilidad</t>
  </si>
  <si>
    <t xml:space="preserve">Elaborar y remitir al Auditado el Plan de auditoria y posterior informe resultado de la Auditoria. </t>
  </si>
  <si>
    <t>Falta de citación a Comites Institucionales de Coordinación de Control Interno</t>
  </si>
  <si>
    <t xml:space="preserve">Incumplimiento a la elaboración oportuna de los informes </t>
  </si>
  <si>
    <t xml:space="preserve">    El riesgo afecta la imagen de la entidad internamente, de conocimiento general, nivel interno, de junta dircetiva y accionistas y/o de provedores</t>
  </si>
  <si>
    <t>Acta de Comité</t>
  </si>
  <si>
    <t xml:space="preserve">Enviar correo de citación y elaborar Acta de Comité. </t>
  </si>
  <si>
    <t>MAPA Y PLAN DE TRATAMIENTO DE RIESGOS CONTROL INTERNO</t>
  </si>
  <si>
    <t xml:space="preserve">El jefe de control interno oquien haga sus veces, programa los informes que se deben presentar, versus los recursos humanos y técnicos disponibles, asi mismo, elabora el cronograma para la consecución de la información, de igual forma, si los recursos son insuficientes realiza requerimiento de personal de apoyo. 
 </t>
  </si>
  <si>
    <t>Mediante sesion numero 1 del Comité Institucional de Coordinación de Control Interno, del 15 de febrero de 2023 fue aprobado el cronograma de actividades de control interno, asi como, el programa anual de auditorias el cual se encuentra publicado en el micrositio de Control Interno del portal web institucional.
https://www.etitc.edu.co/archives/paai23.pdf</t>
  </si>
  <si>
    <t>El Profesional de apoyo verifica la completitud de la información que suministran las áreas para la elaboración y presentación de informes y hace los requerimientos que sean necesarios respecto a la su oportunidad e integralidad.</t>
  </si>
  <si>
    <t>Durante el periodo Control Interno remitio correos electronicos solicitando información a los lideres de los procesos: Gestión Documental, Contabilidad, Gestión de Informatica y Comunicaciones, Juridica Contratación, Gestión ambiental, personal, planta fisica, vicerrectoria administrativa y financiera, internacionalización, extensión y proyeccion social, biblioteca, infraestructura, vicerrectoria de investigación y planeación, involucrados en la gestión para emision de los informes elaborados y publicados.
https://www.etitc.edu.co/es/page/control-interno</t>
  </si>
  <si>
    <t>Seguimiento efectuado a las diferentes areas y procesos que estan involucradas en la gestión de los componentes de la Evaluación semestral.</t>
  </si>
  <si>
    <t>Para el periodo se realizo el seguimiento y evaluación correspondiente al segundo semestre de la vigencia 2022, el cual se encuentra debidamente publicado en el portal web institucional, micrositio de control interno.
https://www.etitc.edu.co/archives/evaluacionisci22022.pdf</t>
  </si>
  <si>
    <t>Para el periodo que comprende este seguimiento Control Interno de acuerdo al programa anual de auditorias aprobado, ejecutó la auditoria al Proceso de Docencia Pes, el cual se encuentra disponible para su consulta en el micrositio dispuesto en el portal web institucional.</t>
  </si>
  <si>
    <t>Para el periodo se convoco mediante correo electronico de fecha 10 de febrero de 2023, en el que se adjunto la agenda a ejecutar  en la primera sesion del dia 13 de febrero del año en curso, asi mismo, fue elaborada el acta correspondiente.</t>
  </si>
  <si>
    <t xml:space="preserve">Ejecutar dentro del tiempo establecido el Programa de Auditorias aprobado para la vigencia.
Desviaciòn del Control:
Se socializa ante el CICCI la situacion de incumplimiento del proceso por la que no se pudo ejecutar auditoria y se suscribe el acta misma.
</t>
  </si>
  <si>
    <t xml:space="preserve">Posibilidad de afectación reputacional por falta de presentación de recomendaciones a partir de los informes elaborados por Control Interno, sobre posibles incumplimientos normativos de la Entidad ante el Comité Institucional de Coordinación de Control Interno. </t>
  </si>
  <si>
    <t>Citación a Comité Institucional de Coordinación de Control Interno.
Desviacion del Control:
Remision por medio de correo electronico institucional a los miembros del comitè los informes generados por Control interno para la toma de desiciones basadas en evidencias.</t>
  </si>
  <si>
    <r>
      <t xml:space="preserve">Revisión de los informes por el Asesor de Rectoria, si el mismo, requiere modificaciones, se solicitan los ajustes, para posterior aprobación y firma por parte del Rector/jefe de control Interno (E).
</t>
    </r>
    <r>
      <rPr>
        <b/>
        <sz val="11"/>
        <rFont val="Arial Narrow"/>
        <family val="2"/>
      </rPr>
      <t xml:space="preserve">
Desviacioin del Control:</t>
    </r>
    <r>
      <rPr>
        <sz val="11"/>
        <rFont val="Arial Narrow"/>
        <family val="2"/>
      </rPr>
      <t xml:space="preserve">
Sustentacion del informe por el profesional que elabora el documento ante el rector para su firma.</t>
    </r>
  </si>
  <si>
    <t xml:space="preserve">El profesional de apoyo de control interno Realiza la Evaluación semestral del Sistema de Control Interno de la Entidad.
DESVIACION DEL CONTROL:
Informar al DAFP situaciones al interior de la Entidad que se presenten para lograr recopilar la informaciòn requerida para el cumplimiento.
 </t>
  </si>
  <si>
    <t>https://www.etitc.edu.co/archives/paai23.pdf</t>
  </si>
  <si>
    <t xml:space="preserve">Se verifica la solicitud de insumos a los diferentes procesos, para la realización de los informes de requerimiento legal, de seguimiento a la presentación de informes que debe presentar la entidad a entes de control. Se muestran los correos y las diferentes estrategias que se generan para la recolección de información.  </t>
  </si>
  <si>
    <t>https://itceduco-my.sharepoint.com/:f:/g/personal/plandeaccion_itc_edu_co/EsmpCKGEgEBOjEsVsQHfceEBO1UCIqTEZxvXNzvFn9BVgg?e=TX2tGj</t>
  </si>
  <si>
    <t xml:space="preserve">Al realizar la revisión de los informes generados y publicados por el área, se evidencia que estos son revisados, corregidos y aprobados por el Rector de la institución. </t>
  </si>
  <si>
    <t xml:space="preserve">Se verifica en la página institucional los informes Estado del sistema de Control Interno de la entidad del 2 semestre 2022 y 1° trimestre 2023 </t>
  </si>
  <si>
    <t>https://etitc.edu.co/archives/evaluacionisci22022.pdf ttps://etitc.edu.co/archives/evaluacionisci12023.pdf</t>
  </si>
  <si>
    <t>Se evidencia la citación al Comité Institucional de Coordinación de Control Interno del 15 de febrero (se realizaron observaciones y recomendaciones, frente al proceso de Evaluación del desempeño de servidores públicos) y 7 de junio (Se realizaron recomendaciones frente al Comité de conciliación, ya que no se han hecho actualización de las funciones del mismo). Se presenta como evidencia la agenda y acta de la sesión, se muestra el proceder de las respectivas sesiones.</t>
  </si>
  <si>
    <t>Durante el periodo fueron remitidos por medio de correo electronico los informes eleborados por Control Interno, para revision del asesor de la Rectoria, los cuales no requirieron ajustes y fueron firmados por el Hno. Rector, asi mismo, fueron publicados en el micrositio dispuesto para Control Interno en el portal web institucional.</t>
  </si>
  <si>
    <t xml:space="preserve">Se verifica con el cronograma anual de auditoria de la vigencia 2023, la presentación de informes a entes de control correspondiente, según lo programado. 
</t>
  </si>
  <si>
    <t>INFORMES 
https://etitc.edu.co/es/page/control-interno</t>
  </si>
  <si>
    <t xml:space="preserve">A la fecha se evidencia la realización de las auditorias:
*Caja menor (17 de agosto), se encuentra en elaboración del informe 
*Extensión y Proyección Social (1 de agosto) Se encuentra en elaboración del respectivo informe 
</t>
  </si>
  <si>
    <t>AUDITORIAS 
https://etitc.edu.co/es/page/control-interno</t>
  </si>
  <si>
    <t xml:space="preserve">Realizada la verificación del  PROGRAMA ANUAL DE AUDITORÍAS 2023 del proceso control interno, se pudo evidenciar la programación de 7 auditorías de gestión  para la vigencia 2023, de igual forma se evidencian  los informes publicados en el sitio https://www.etitc.edu.co/es/page/control-interno  como resultado de las auditorias programadas en los siguientes procesos y áreas: Informe de Auditoria Investigación  Informe de Auditoria Direccionamiento Institucional, Informe de Auditoria Cajas Menores, Informe de Auditoria Extensión y Proyección Social, Informe de Auditoria Gestión Financiera, Informe de Auditoría Docencia IBTI , Informe de Auditoria Docencia PES. </t>
  </si>
  <si>
    <t xml:space="preserve">
Se logro evidenciar la gestión realizada por el proceso de control interno para la solicitud y recolección de la información necesaria la cual es insumo de entrada para la elaboración de los informes que según la naturaleza del proceso se deben emitir durante la vigencia.
Se verifican de forma aleatoria las siguientes evidencias: Certificación cumplimiento de las obligaciones establecidas en el Decreto 1069 de 2015 -Sistema Único de Gestión e Información Litigiosa del Estado – e-KOGUI. I Semestre de 2023; emitido el 31 de agosto de 2023.
Seguimiento a la transparencia y del derecho de acceso a la información pública - en cumplimiento a la ley 1712 del 6 de marzo del 2014; Con fecha de seguimiento de: septiembre de 2023. 
</t>
  </si>
  <si>
    <t>Se evidencio la aplicación del control mediante la verificación de la muestra aleatoria mencionada a continuación:    INFORME DE SEGUIMIENTO A LA EJECUCIÓN PRESUPUESTAL DEL 1 DE ENERO AL 31 DE AGOSTO DE 2023: INFORME DE SEGUIMIENTO A LOS CONVENIOS DE COOPERACIÓN, REDES Y ASOCIACIONES SUSCRITOS POR LA ETITC.  Así; como los correos electrónicos institucionales donde se evidencia la gestión y aprobación por el Rector de la escuela tecnológica instituto técnico central. 
Consultadas las evidencias de forma aleatoria se concluye que:  No se evidencia materialización del riesgo</t>
  </si>
  <si>
    <t>Se evidencio la publicación del informe, Evaluación Independiente del Sistema de Control Interno en el micrositio https://www.etitc.edu.co/archives/evaluacionisci12023  correspondiente  al periodo comprendido entre 01 DE ENERO AL 30 DE JUNIO 2023 de la vigencia en curso. 
Consultadas las evidencias de forma aleatoria se concluye que:  No se evidencia materialización del riesgo</t>
  </si>
  <si>
    <t>Se evidencia la publicación del programa de auditoría para la vigencia 2023 con Aprobado mediante en Sesión del CICCI No. 01 DEL 15 DE FEBRERO DEL 2023, de igual forma se evidencia aprobación de Modificación mediante Acta No. 3 del CICCI del 25 de agosto 2023. 
También se evidencia la publicación de los informes de auditoria de los procesos y áreas de; : Informe de Auditoria Investigación  Informe de Auditoria Direccionamiento Institucional, Informe de Auditoria Cajas Menores, Informe de Auditoria Extensión y Proyección Social, Informe de Auditoria Gestión Financiera, Informe de Auditoría Docencia IBTI , Informe de Auditoria Docencia PES. publicados en el micrositio, https://www.etitc.edu.co/es/page/control-interno 
Consultadas las evidencias de forma aleatoria se concluye que:  No se evidencia materialización del riesgo</t>
  </si>
  <si>
    <t>Se evidencio la citación a los comités de coordinación de control interno para las fechas 25 de agosto del 2023, 07 de junio del 2023 y 15 de febrero del 2023.
Consultadas las evidencias de forma aleatoria se concluye que:  No se evidencia materialización del riesgo</t>
  </si>
  <si>
    <t>Fecha: 29/11/2023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</si>
</sst>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b/>
      <sz val="12"/>
      <color rgb="FFFFFFFF"/>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50"/>
        <bgColor rgb="FF000000"/>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3" fillId="0" borderId="0" applyFont="0" applyFill="0" applyBorder="0" applyAlignment="0" applyProtection="0"/>
    <xf numFmtId="0" fontId="44" fillId="0" borderId="0"/>
    <xf numFmtId="0" fontId="45" fillId="0" borderId="0"/>
    <xf numFmtId="0" fontId="5" fillId="0" borderId="0"/>
    <xf numFmtId="0" fontId="65" fillId="0" borderId="0" applyNumberFormat="0" applyFill="0" applyBorder="0" applyAlignment="0" applyProtection="0"/>
  </cellStyleXfs>
  <cellXfs count="42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1"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2" fillId="3" borderId="0" xfId="0" applyFont="1" applyFill="1"/>
    <xf numFmtId="0" fontId="28"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59" fillId="7" borderId="21" xfId="0" applyFont="1" applyFill="1" applyBorder="1" applyAlignment="1">
      <alignment horizontal="center" vertical="center" textRotation="90"/>
    </xf>
    <xf numFmtId="0" fontId="44" fillId="0" borderId="7" xfId="0" applyFont="1" applyBorder="1" applyAlignment="1">
      <alignment vertical="center" wrapText="1"/>
    </xf>
    <xf numFmtId="0" fontId="44"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0"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61"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74" xfId="0" applyFont="1" applyBorder="1" applyAlignment="1">
      <alignment horizontal="center" vertical="center" wrapText="1"/>
    </xf>
    <xf numFmtId="0" fontId="63" fillId="0" borderId="74"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vertical="center" wrapText="1"/>
      <protection locked="0"/>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1" fillId="0" borderId="75"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lignment horizontal="center" vertical="center" wrapText="1"/>
    </xf>
    <xf numFmtId="0" fontId="1"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21" xfId="0" applyFont="1" applyBorder="1" applyAlignment="1" applyProtection="1">
      <alignment horizontal="center" vertical="center" textRotation="90"/>
      <protection locked="0"/>
    </xf>
    <xf numFmtId="0" fontId="2" fillId="0" borderId="21" xfId="0" applyFont="1" applyBorder="1" applyAlignment="1" applyProtection="1">
      <alignment horizontal="center" vertical="center" textRotation="90"/>
      <protection locked="0"/>
    </xf>
    <xf numFmtId="0" fontId="4" fillId="0" borderId="21" xfId="0" applyFont="1" applyBorder="1" applyAlignment="1" applyProtection="1">
      <alignment horizontal="center" vertical="center" textRotation="90" wrapText="1"/>
      <protection hidden="1"/>
    </xf>
    <xf numFmtId="164" fontId="1" fillId="0" borderId="21" xfId="1" applyNumberFormat="1" applyFont="1" applyBorder="1" applyAlignment="1">
      <alignment horizontal="center" vertical="center"/>
    </xf>
    <xf numFmtId="0" fontId="4" fillId="0" borderId="75" xfId="0" applyFont="1" applyBorder="1" applyAlignment="1" applyProtection="1">
      <alignment horizontal="center" vertical="center" textRotation="90"/>
      <protection hidden="1"/>
    </xf>
    <xf numFmtId="14" fontId="1" fillId="0" borderId="75" xfId="0" applyNumberFormat="1" applyFont="1" applyBorder="1" applyAlignment="1">
      <alignment horizontal="center" vertical="center"/>
    </xf>
    <xf numFmtId="0" fontId="1" fillId="0" borderId="21" xfId="0" applyFont="1" applyBorder="1" applyAlignment="1">
      <alignment vertical="center" wrapText="1"/>
    </xf>
    <xf numFmtId="0" fontId="4" fillId="7" borderId="21" xfId="0" applyFont="1" applyFill="1" applyBorder="1" applyAlignment="1" applyProtection="1">
      <alignment horizontal="center" vertical="center" wrapText="1"/>
      <protection hidden="1"/>
    </xf>
    <xf numFmtId="0" fontId="4" fillId="13" borderId="21" xfId="0" applyFont="1" applyFill="1" applyBorder="1" applyAlignment="1" applyProtection="1">
      <alignment horizontal="center" vertical="center"/>
      <protection hidden="1"/>
    </xf>
    <xf numFmtId="0" fontId="59" fillId="7" borderId="21" xfId="0" applyFont="1" applyFill="1" applyBorder="1" applyAlignment="1">
      <alignment horizontal="center" vertical="center" wrapText="1"/>
    </xf>
    <xf numFmtId="0" fontId="59" fillId="7" borderId="21" xfId="0" applyFont="1" applyFill="1" applyBorder="1" applyAlignment="1">
      <alignment horizontal="center" vertical="center" textRotation="90" wrapText="1"/>
    </xf>
    <xf numFmtId="0" fontId="59" fillId="7" borderId="21" xfId="0" applyFont="1" applyFill="1" applyBorder="1" applyAlignment="1">
      <alignment horizontal="center" vertical="center"/>
    </xf>
    <xf numFmtId="0" fontId="2" fillId="0" borderId="21" xfId="0" applyFont="1" applyBorder="1" applyAlignment="1" applyProtection="1">
      <alignment horizontal="justify" vertical="center" wrapText="1"/>
      <protection locked="0"/>
    </xf>
    <xf numFmtId="0" fontId="2" fillId="0" borderId="75" xfId="0" applyFont="1" applyBorder="1" applyAlignment="1">
      <alignment horizontal="center" vertical="center" wrapText="1"/>
    </xf>
    <xf numFmtId="0" fontId="18" fillId="11"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65" fillId="0" borderId="75" xfId="5" applyBorder="1" applyAlignment="1">
      <alignment horizontal="left" vertical="center" wrapText="1"/>
    </xf>
    <xf numFmtId="0" fontId="66" fillId="16" borderId="22" xfId="0" applyFont="1" applyFill="1" applyBorder="1" applyAlignment="1">
      <alignment horizontal="center" vertical="center" wrapText="1"/>
    </xf>
    <xf numFmtId="0" fontId="59" fillId="7" borderId="75" xfId="0" applyFont="1" applyFill="1" applyBorder="1" applyAlignment="1">
      <alignment horizontal="center" vertical="center" textRotation="90"/>
    </xf>
    <xf numFmtId="0" fontId="59" fillId="7" borderId="75" xfId="0" applyFont="1" applyFill="1" applyBorder="1" applyAlignment="1">
      <alignment horizontal="center" vertical="center"/>
    </xf>
    <xf numFmtId="0" fontId="59" fillId="7" borderId="75" xfId="0" applyFont="1" applyFill="1" applyBorder="1" applyAlignment="1">
      <alignment horizontal="center" vertical="center" wrapText="1"/>
    </xf>
    <xf numFmtId="0" fontId="59" fillId="7" borderId="75" xfId="0" applyFont="1" applyFill="1" applyBorder="1" applyAlignment="1">
      <alignment horizontal="center" vertical="center" textRotation="90" wrapText="1"/>
    </xf>
    <xf numFmtId="0" fontId="65" fillId="0" borderId="21" xfId="5" applyBorder="1" applyAlignment="1" applyProtection="1">
      <alignment horizontal="left" vertical="center" wrapText="1"/>
      <protection locked="0"/>
    </xf>
    <xf numFmtId="0" fontId="1" fillId="0" borderId="75" xfId="0" applyFont="1" applyBorder="1" applyAlignment="1">
      <alignment horizontal="left" vertical="center" wrapText="1"/>
    </xf>
    <xf numFmtId="0" fontId="13" fillId="0" borderId="21" xfId="5" applyFont="1" applyBorder="1" applyAlignment="1">
      <alignment horizontal="justify" vertical="justify" wrapText="1"/>
    </xf>
    <xf numFmtId="0" fontId="0" fillId="0" borderId="21" xfId="5" applyFont="1" applyBorder="1" applyAlignment="1">
      <alignment horizontal="justify" vertical="top" wrapText="1"/>
    </xf>
    <xf numFmtId="14" fontId="13" fillId="0" borderId="21" xfId="5" applyNumberFormat="1" applyFont="1" applyBorder="1" applyAlignment="1">
      <alignment horizontal="center" vertical="center"/>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58" fillId="7" borderId="72" xfId="0" applyFont="1" applyFill="1" applyBorder="1" applyAlignment="1">
      <alignment horizontal="center" vertical="center"/>
    </xf>
    <xf numFmtId="0" fontId="58" fillId="7" borderId="73" xfId="0" applyFont="1" applyFill="1" applyBorder="1" applyAlignment="1">
      <alignment horizontal="center" vertical="center"/>
    </xf>
    <xf numFmtId="0" fontId="59" fillId="7" borderId="21" xfId="0" applyFont="1" applyFill="1" applyBorder="1" applyAlignment="1">
      <alignment horizontal="center" vertical="center"/>
    </xf>
    <xf numFmtId="0" fontId="59" fillId="7" borderId="22" xfId="0" applyFont="1" applyFill="1" applyBorder="1" applyAlignment="1">
      <alignment horizontal="center" vertical="center"/>
    </xf>
    <xf numFmtId="0" fontId="59" fillId="7" borderId="21" xfId="0" applyFont="1" applyFill="1" applyBorder="1" applyAlignment="1">
      <alignment horizontal="center" vertical="center" textRotation="90"/>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63" fillId="0" borderId="74" xfId="0" applyFont="1" applyBorder="1" applyAlignment="1">
      <alignment horizontal="center" vertical="center" wrapText="1"/>
    </xf>
    <xf numFmtId="0" fontId="64" fillId="0" borderId="74" xfId="0" applyFont="1" applyBorder="1" applyAlignment="1">
      <alignment horizontal="center" vertical="center" wrapText="1"/>
    </xf>
    <xf numFmtId="0" fontId="47" fillId="0" borderId="72" xfId="0" applyFont="1" applyBorder="1" applyAlignment="1">
      <alignment horizontal="left" vertical="center" wrapText="1"/>
    </xf>
    <xf numFmtId="0" fontId="47" fillId="0" borderId="71" xfId="0" applyFont="1" applyBorder="1" applyAlignment="1">
      <alignment horizontal="left" vertical="center" wrapText="1"/>
    </xf>
    <xf numFmtId="0" fontId="47"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2" fillId="0" borderId="21" xfId="0" applyFont="1" applyBorder="1" applyAlignment="1">
      <alignment horizontal="left" vertical="center" wrapText="1"/>
    </xf>
    <xf numFmtId="0" fontId="59" fillId="7" borderId="21" xfId="0" applyFont="1" applyFill="1" applyBorder="1" applyAlignment="1">
      <alignment horizontal="center" vertical="center" wrapText="1"/>
    </xf>
    <xf numFmtId="0" fontId="4" fillId="0" borderId="75" xfId="0" applyFont="1" applyBorder="1" applyAlignment="1" applyProtection="1">
      <alignment horizontal="center" vertical="center"/>
      <protection hidden="1"/>
    </xf>
    <xf numFmtId="0" fontId="4" fillId="0" borderId="76"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9" fontId="1" fillId="0" borderId="75" xfId="0" applyNumberFormat="1"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59" fillId="7" borderId="21" xfId="0" applyFont="1" applyFill="1" applyBorder="1" applyAlignment="1">
      <alignment horizontal="center" vertical="center" textRotation="90" wrapText="1"/>
    </xf>
    <xf numFmtId="0" fontId="56" fillId="0" borderId="21" xfId="0" applyFont="1" applyBorder="1" applyAlignment="1" applyProtection="1">
      <alignment horizontal="center" vertical="center"/>
      <protection locked="0"/>
    </xf>
    <xf numFmtId="0" fontId="59" fillId="7" borderId="68" xfId="0" applyFont="1" applyFill="1" applyBorder="1" applyAlignment="1">
      <alignment horizontal="center" vertical="center"/>
    </xf>
    <xf numFmtId="0" fontId="59" fillId="7" borderId="57" xfId="0" applyFont="1" applyFill="1" applyBorder="1" applyAlignment="1">
      <alignment horizontal="center" vertical="center"/>
    </xf>
    <xf numFmtId="0" fontId="66" fillId="16" borderId="75" xfId="0" applyFont="1" applyFill="1" applyBorder="1" applyAlignment="1">
      <alignment horizontal="center" vertical="center" wrapText="1"/>
    </xf>
    <xf numFmtId="0" fontId="66" fillId="16" borderId="22" xfId="0" applyFont="1" applyFill="1" applyBorder="1" applyAlignment="1">
      <alignment horizontal="center" vertical="center" wrapText="1"/>
    </xf>
    <xf numFmtId="9" fontId="1" fillId="0" borderId="75" xfId="0" applyNumberFormat="1" applyFont="1" applyBorder="1" applyAlignment="1" applyProtection="1">
      <alignment horizontal="center" vertical="center" wrapText="1"/>
      <protection locked="0"/>
    </xf>
    <xf numFmtId="9" fontId="1" fillId="0" borderId="76"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55" fillId="0" borderId="67"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4" xfId="0" applyFont="1" applyBorder="1" applyAlignment="1">
      <alignment horizontal="left" vertical="center"/>
    </xf>
    <xf numFmtId="0" fontId="55" fillId="0" borderId="68" xfId="0" applyFont="1" applyBorder="1" applyAlignment="1">
      <alignment horizontal="left" vertical="center"/>
    </xf>
    <xf numFmtId="0" fontId="55" fillId="0" borderId="65" xfId="0" applyFont="1" applyBorder="1" applyAlignment="1">
      <alignment horizontal="left" vertical="center"/>
    </xf>
    <xf numFmtId="0" fontId="60" fillId="0" borderId="72" xfId="0" applyFont="1" applyBorder="1" applyAlignment="1">
      <alignment horizontal="left" vertical="center"/>
    </xf>
    <xf numFmtId="0" fontId="60" fillId="0" borderId="71" xfId="0" applyFont="1" applyBorder="1" applyAlignment="1">
      <alignment horizontal="left" vertical="center"/>
    </xf>
    <xf numFmtId="0" fontId="60" fillId="0" borderId="73" xfId="0" applyFont="1" applyBorder="1" applyAlignment="1">
      <alignment horizontal="left" vertical="center"/>
    </xf>
    <xf numFmtId="0" fontId="60" fillId="0" borderId="72" xfId="0" applyFont="1" applyBorder="1" applyAlignment="1">
      <alignment horizontal="left" vertical="center" wrapText="1"/>
    </xf>
    <xf numFmtId="0" fontId="57" fillId="0" borderId="21" xfId="0" applyFont="1" applyBorder="1" applyAlignment="1" applyProtection="1">
      <alignment horizontal="center" wrapText="1"/>
      <protection locked="0"/>
    </xf>
    <xf numFmtId="0" fontId="4" fillId="7" borderId="75" xfId="0" applyFont="1" applyFill="1" applyBorder="1" applyAlignment="1" applyProtection="1">
      <alignment horizontal="center" vertical="center" wrapText="1"/>
      <protection hidden="1"/>
    </xf>
    <xf numFmtId="0" fontId="4" fillId="7" borderId="22" xfId="0" applyFont="1" applyFill="1" applyBorder="1" applyAlignment="1" applyProtection="1">
      <alignment horizontal="center" vertical="center" wrapText="1"/>
      <protection hidden="1"/>
    </xf>
    <xf numFmtId="0" fontId="1" fillId="0" borderId="75" xfId="0" applyFont="1" applyBorder="1" applyAlignment="1">
      <alignment vertical="center" wrapText="1"/>
    </xf>
    <xf numFmtId="0" fontId="1" fillId="0" borderId="22" xfId="0" applyFont="1" applyBorder="1" applyAlignment="1">
      <alignment vertical="center" wrapText="1"/>
    </xf>
    <xf numFmtId="0" fontId="1" fillId="0" borderId="75"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locked="0"/>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9" fillId="11" borderId="9"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7" xfId="0" applyFont="1" applyBorder="1" applyAlignment="1">
      <alignment horizontal="center" vertical="center" wrapText="1"/>
    </xf>
    <xf numFmtId="0" fontId="40" fillId="0" borderId="0" xfId="0" applyFont="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40" fillId="0" borderId="12"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3">
    <dxf>
      <fill>
        <patternFill>
          <bgColor rgb="FFC00000"/>
        </patternFill>
      </fill>
    </dxf>
    <dxf>
      <fill>
        <patternFill>
          <bgColor rgb="FF92D050"/>
        </patternFill>
      </fill>
    </dxf>
    <dxf>
      <fill>
        <patternFill>
          <bgColor rgb="FFFFFF00"/>
        </patternFill>
      </fill>
    </dxf>
    <dxf>
      <fill>
        <patternFill>
          <bgColor theme="9" tint="-0.24994659260841701"/>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798317</xdr:colOff>
      <xdr:row>0</xdr:row>
      <xdr:rowOff>55418</xdr:rowOff>
    </xdr:from>
    <xdr:to>
      <xdr:col>3</xdr:col>
      <xdr:colOff>22935</xdr:colOff>
      <xdr:row>1</xdr:row>
      <xdr:rowOff>322778</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003" y="55418"/>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ay\Downloads\Mapa%20de%20riesgos%20Control%20Interno%20Seguim.%202a.%20lin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2" dataDxfId="51">
  <autoFilter ref="B209:C219" xr:uid="{00000000-0009-0000-0100-000001000000}"/>
  <tableColumns count="2">
    <tableColumn id="1" xr3:uid="{00000000-0010-0000-0000-000001000000}" name="Criterios" dataDxfId="50"/>
    <tableColumn id="2" xr3:uid="{00000000-0010-0000-0000-000002000000}" name="Subcriterios" dataDxfId="4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titc.edu.co/archives/paai23.pdf" TargetMode="External"/><Relationship Id="rId7" Type="http://schemas.openxmlformats.org/officeDocument/2006/relationships/printerSettings" Target="../printerSettings/printerSettings2.bin"/><Relationship Id="rId2" Type="http://schemas.openxmlformats.org/officeDocument/2006/relationships/hyperlink" Target="../../../../../../:f:/g/personal/plandeaccion_itc_edu_co/EsmpCKGEgEBOjEsVsQHfceEBO1UCIqTEZxvXNzvFn9BVgg?e=TX2tGj" TargetMode="External"/><Relationship Id="rId1" Type="http://schemas.openxmlformats.org/officeDocument/2006/relationships/hyperlink" Target="https://etitc.edu.co/es/page/control-interno" TargetMode="External"/><Relationship Id="rId6" Type="http://schemas.openxmlformats.org/officeDocument/2006/relationships/hyperlink" Target="../../../../../../:f:/g/personal/plandeaccion_itc_edu_co/EsmpCKGEgEBOjEsVsQHfceEBO1UCIqTEZxvXNzvFn9BVgg?e=TX2tGj" TargetMode="External"/><Relationship Id="rId5" Type="http://schemas.openxmlformats.org/officeDocument/2006/relationships/hyperlink" Target="https://etitc.edu.co/es/page/control-interno" TargetMode="External"/><Relationship Id="rId4" Type="http://schemas.openxmlformats.org/officeDocument/2006/relationships/hyperlink" Target="https://etitc.edu.co/archives/evaluacionisci22022.pdf%20ttps:/etitc.edu.co/archives/evaluacionisci1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88" t="s">
        <v>163</v>
      </c>
      <c r="C2" s="189"/>
      <c r="D2" s="189"/>
      <c r="E2" s="189"/>
      <c r="F2" s="189"/>
      <c r="G2" s="189"/>
      <c r="H2" s="190"/>
    </row>
    <row r="3" spans="2:8" x14ac:dyDescent="0.25">
      <c r="B3" s="71"/>
      <c r="C3" s="72"/>
      <c r="D3" s="72"/>
      <c r="E3" s="72"/>
      <c r="F3" s="72"/>
      <c r="G3" s="72"/>
      <c r="H3" s="73"/>
    </row>
    <row r="4" spans="2:8" ht="63" customHeight="1" x14ac:dyDescent="0.25">
      <c r="B4" s="191" t="s">
        <v>206</v>
      </c>
      <c r="C4" s="192"/>
      <c r="D4" s="192"/>
      <c r="E4" s="192"/>
      <c r="F4" s="192"/>
      <c r="G4" s="192"/>
      <c r="H4" s="193"/>
    </row>
    <row r="5" spans="2:8" ht="63" customHeight="1" x14ac:dyDescent="0.25">
      <c r="B5" s="194"/>
      <c r="C5" s="195"/>
      <c r="D5" s="195"/>
      <c r="E5" s="195"/>
      <c r="F5" s="195"/>
      <c r="G5" s="195"/>
      <c r="H5" s="196"/>
    </row>
    <row r="6" spans="2:8" ht="16.5" x14ac:dyDescent="0.25">
      <c r="B6" s="197" t="s">
        <v>161</v>
      </c>
      <c r="C6" s="198"/>
      <c r="D6" s="198"/>
      <c r="E6" s="198"/>
      <c r="F6" s="198"/>
      <c r="G6" s="198"/>
      <c r="H6" s="199"/>
    </row>
    <row r="7" spans="2:8" ht="95.25" customHeight="1" x14ac:dyDescent="0.25">
      <c r="B7" s="207" t="s">
        <v>166</v>
      </c>
      <c r="C7" s="208"/>
      <c r="D7" s="208"/>
      <c r="E7" s="208"/>
      <c r="F7" s="208"/>
      <c r="G7" s="208"/>
      <c r="H7" s="209"/>
    </row>
    <row r="8" spans="2:8" ht="16.5" x14ac:dyDescent="0.25">
      <c r="B8" s="107"/>
      <c r="C8" s="108"/>
      <c r="D8" s="108"/>
      <c r="E8" s="108"/>
      <c r="F8" s="108"/>
      <c r="G8" s="108"/>
      <c r="H8" s="109"/>
    </row>
    <row r="9" spans="2:8" ht="16.5" customHeight="1" x14ac:dyDescent="0.25">
      <c r="B9" s="200" t="s">
        <v>199</v>
      </c>
      <c r="C9" s="201"/>
      <c r="D9" s="201"/>
      <c r="E9" s="201"/>
      <c r="F9" s="201"/>
      <c r="G9" s="201"/>
      <c r="H9" s="202"/>
    </row>
    <row r="10" spans="2:8" ht="44.25" customHeight="1" x14ac:dyDescent="0.25">
      <c r="B10" s="200"/>
      <c r="C10" s="201"/>
      <c r="D10" s="201"/>
      <c r="E10" s="201"/>
      <c r="F10" s="201"/>
      <c r="G10" s="201"/>
      <c r="H10" s="202"/>
    </row>
    <row r="11" spans="2:8" ht="15.75" thickBot="1" x14ac:dyDescent="0.3">
      <c r="B11" s="96"/>
      <c r="C11" s="99"/>
      <c r="D11" s="104"/>
      <c r="E11" s="105"/>
      <c r="F11" s="105"/>
      <c r="G11" s="106"/>
      <c r="H11" s="100"/>
    </row>
    <row r="12" spans="2:8" ht="15.75" thickTop="1" x14ac:dyDescent="0.25">
      <c r="B12" s="96"/>
      <c r="C12" s="203" t="s">
        <v>162</v>
      </c>
      <c r="D12" s="204"/>
      <c r="E12" s="205" t="s">
        <v>200</v>
      </c>
      <c r="F12" s="206"/>
      <c r="G12" s="99"/>
      <c r="H12" s="100"/>
    </row>
    <row r="13" spans="2:8" ht="35.25" customHeight="1" x14ac:dyDescent="0.25">
      <c r="B13" s="96"/>
      <c r="C13" s="175" t="s">
        <v>193</v>
      </c>
      <c r="D13" s="176"/>
      <c r="E13" s="177" t="s">
        <v>198</v>
      </c>
      <c r="F13" s="178"/>
      <c r="G13" s="99"/>
      <c r="H13" s="100"/>
    </row>
    <row r="14" spans="2:8" ht="17.25" customHeight="1" x14ac:dyDescent="0.25">
      <c r="B14" s="96"/>
      <c r="C14" s="175" t="s">
        <v>194</v>
      </c>
      <c r="D14" s="176"/>
      <c r="E14" s="177" t="s">
        <v>196</v>
      </c>
      <c r="F14" s="178"/>
      <c r="G14" s="99"/>
      <c r="H14" s="100"/>
    </row>
    <row r="15" spans="2:8" ht="19.5" customHeight="1" x14ac:dyDescent="0.25">
      <c r="B15" s="96"/>
      <c r="C15" s="175" t="s">
        <v>195</v>
      </c>
      <c r="D15" s="176"/>
      <c r="E15" s="177" t="s">
        <v>197</v>
      </c>
      <c r="F15" s="178"/>
      <c r="G15" s="99"/>
      <c r="H15" s="100"/>
    </row>
    <row r="16" spans="2:8" ht="69.75" customHeight="1" x14ac:dyDescent="0.25">
      <c r="B16" s="96"/>
      <c r="C16" s="175" t="s">
        <v>164</v>
      </c>
      <c r="D16" s="176"/>
      <c r="E16" s="177" t="s">
        <v>165</v>
      </c>
      <c r="F16" s="178"/>
      <c r="G16" s="99"/>
      <c r="H16" s="100"/>
    </row>
    <row r="17" spans="2:8" ht="34.5" customHeight="1" x14ac:dyDescent="0.25">
      <c r="B17" s="96"/>
      <c r="C17" s="179" t="s">
        <v>2</v>
      </c>
      <c r="D17" s="180"/>
      <c r="E17" s="171" t="s">
        <v>207</v>
      </c>
      <c r="F17" s="172"/>
      <c r="G17" s="99"/>
      <c r="H17" s="100"/>
    </row>
    <row r="18" spans="2:8" ht="27.75" customHeight="1" x14ac:dyDescent="0.25">
      <c r="B18" s="96"/>
      <c r="C18" s="179" t="s">
        <v>3</v>
      </c>
      <c r="D18" s="180"/>
      <c r="E18" s="171" t="s">
        <v>208</v>
      </c>
      <c r="F18" s="172"/>
      <c r="G18" s="99"/>
      <c r="H18" s="100"/>
    </row>
    <row r="19" spans="2:8" ht="28.5" customHeight="1" x14ac:dyDescent="0.25">
      <c r="B19" s="96"/>
      <c r="C19" s="179" t="s">
        <v>41</v>
      </c>
      <c r="D19" s="180"/>
      <c r="E19" s="171" t="s">
        <v>209</v>
      </c>
      <c r="F19" s="172"/>
      <c r="G19" s="99"/>
      <c r="H19" s="100"/>
    </row>
    <row r="20" spans="2:8" ht="72.75" customHeight="1" x14ac:dyDescent="0.25">
      <c r="B20" s="96"/>
      <c r="C20" s="179" t="s">
        <v>1</v>
      </c>
      <c r="D20" s="180"/>
      <c r="E20" s="171" t="s">
        <v>210</v>
      </c>
      <c r="F20" s="172"/>
      <c r="G20" s="99"/>
      <c r="H20" s="100"/>
    </row>
    <row r="21" spans="2:8" ht="64.5" customHeight="1" x14ac:dyDescent="0.25">
      <c r="B21" s="96"/>
      <c r="C21" s="179" t="s">
        <v>49</v>
      </c>
      <c r="D21" s="180"/>
      <c r="E21" s="171" t="s">
        <v>168</v>
      </c>
      <c r="F21" s="172"/>
      <c r="G21" s="99"/>
      <c r="H21" s="100"/>
    </row>
    <row r="22" spans="2:8" ht="71.25" customHeight="1" x14ac:dyDescent="0.25">
      <c r="B22" s="96"/>
      <c r="C22" s="179" t="s">
        <v>167</v>
      </c>
      <c r="D22" s="180"/>
      <c r="E22" s="171" t="s">
        <v>169</v>
      </c>
      <c r="F22" s="172"/>
      <c r="G22" s="99"/>
      <c r="H22" s="100"/>
    </row>
    <row r="23" spans="2:8" ht="55.5" customHeight="1" x14ac:dyDescent="0.25">
      <c r="B23" s="96"/>
      <c r="C23" s="173" t="s">
        <v>170</v>
      </c>
      <c r="D23" s="174"/>
      <c r="E23" s="171" t="s">
        <v>171</v>
      </c>
      <c r="F23" s="172"/>
      <c r="G23" s="99"/>
      <c r="H23" s="100"/>
    </row>
    <row r="24" spans="2:8" ht="42" customHeight="1" x14ac:dyDescent="0.25">
      <c r="B24" s="96"/>
      <c r="C24" s="173" t="s">
        <v>47</v>
      </c>
      <c r="D24" s="174"/>
      <c r="E24" s="171" t="s">
        <v>172</v>
      </c>
      <c r="F24" s="172"/>
      <c r="G24" s="99"/>
      <c r="H24" s="100"/>
    </row>
    <row r="25" spans="2:8" ht="59.25" customHeight="1" x14ac:dyDescent="0.25">
      <c r="B25" s="96"/>
      <c r="C25" s="173" t="s">
        <v>160</v>
      </c>
      <c r="D25" s="174"/>
      <c r="E25" s="171" t="s">
        <v>173</v>
      </c>
      <c r="F25" s="172"/>
      <c r="G25" s="99"/>
      <c r="H25" s="100"/>
    </row>
    <row r="26" spans="2:8" ht="23.25" customHeight="1" x14ac:dyDescent="0.25">
      <c r="B26" s="96"/>
      <c r="C26" s="173" t="s">
        <v>12</v>
      </c>
      <c r="D26" s="174"/>
      <c r="E26" s="171" t="s">
        <v>174</v>
      </c>
      <c r="F26" s="172"/>
      <c r="G26" s="99"/>
      <c r="H26" s="100"/>
    </row>
    <row r="27" spans="2:8" ht="30.75" customHeight="1" x14ac:dyDescent="0.25">
      <c r="B27" s="96"/>
      <c r="C27" s="173" t="s">
        <v>178</v>
      </c>
      <c r="D27" s="174"/>
      <c r="E27" s="171" t="s">
        <v>175</v>
      </c>
      <c r="F27" s="172"/>
      <c r="G27" s="99"/>
      <c r="H27" s="100"/>
    </row>
    <row r="28" spans="2:8" ht="35.25" customHeight="1" x14ac:dyDescent="0.25">
      <c r="B28" s="96"/>
      <c r="C28" s="173" t="s">
        <v>179</v>
      </c>
      <c r="D28" s="174"/>
      <c r="E28" s="171" t="s">
        <v>176</v>
      </c>
      <c r="F28" s="172"/>
      <c r="G28" s="99"/>
      <c r="H28" s="100"/>
    </row>
    <row r="29" spans="2:8" ht="33" customHeight="1" x14ac:dyDescent="0.25">
      <c r="B29" s="96"/>
      <c r="C29" s="173" t="s">
        <v>179</v>
      </c>
      <c r="D29" s="174"/>
      <c r="E29" s="171" t="s">
        <v>176</v>
      </c>
      <c r="F29" s="172"/>
      <c r="G29" s="99"/>
      <c r="H29" s="100"/>
    </row>
    <row r="30" spans="2:8" ht="30" customHeight="1" x14ac:dyDescent="0.25">
      <c r="B30" s="96"/>
      <c r="C30" s="173" t="s">
        <v>180</v>
      </c>
      <c r="D30" s="174"/>
      <c r="E30" s="171" t="s">
        <v>177</v>
      </c>
      <c r="F30" s="172"/>
      <c r="G30" s="99"/>
      <c r="H30" s="100"/>
    </row>
    <row r="31" spans="2:8" ht="35.25" customHeight="1" x14ac:dyDescent="0.25">
      <c r="B31" s="96"/>
      <c r="C31" s="173" t="s">
        <v>181</v>
      </c>
      <c r="D31" s="174"/>
      <c r="E31" s="171" t="s">
        <v>182</v>
      </c>
      <c r="F31" s="172"/>
      <c r="G31" s="99"/>
      <c r="H31" s="100"/>
    </row>
    <row r="32" spans="2:8" ht="31.5" customHeight="1" x14ac:dyDescent="0.25">
      <c r="B32" s="96"/>
      <c r="C32" s="173" t="s">
        <v>183</v>
      </c>
      <c r="D32" s="174"/>
      <c r="E32" s="171" t="s">
        <v>184</v>
      </c>
      <c r="F32" s="172"/>
      <c r="G32" s="99"/>
      <c r="H32" s="100"/>
    </row>
    <row r="33" spans="2:8" ht="35.25" customHeight="1" x14ac:dyDescent="0.25">
      <c r="B33" s="96"/>
      <c r="C33" s="173" t="s">
        <v>185</v>
      </c>
      <c r="D33" s="174"/>
      <c r="E33" s="171" t="s">
        <v>186</v>
      </c>
      <c r="F33" s="172"/>
      <c r="G33" s="99"/>
      <c r="H33" s="100"/>
    </row>
    <row r="34" spans="2:8" ht="59.25" customHeight="1" x14ac:dyDescent="0.25">
      <c r="B34" s="96"/>
      <c r="C34" s="173" t="s">
        <v>187</v>
      </c>
      <c r="D34" s="174"/>
      <c r="E34" s="171" t="s">
        <v>188</v>
      </c>
      <c r="F34" s="172"/>
      <c r="G34" s="99"/>
      <c r="H34" s="100"/>
    </row>
    <row r="35" spans="2:8" ht="29.25" customHeight="1" x14ac:dyDescent="0.25">
      <c r="B35" s="96"/>
      <c r="C35" s="173" t="s">
        <v>29</v>
      </c>
      <c r="D35" s="174"/>
      <c r="E35" s="171" t="s">
        <v>189</v>
      </c>
      <c r="F35" s="172"/>
      <c r="G35" s="99"/>
      <c r="H35" s="100"/>
    </row>
    <row r="36" spans="2:8" ht="82.5" customHeight="1" x14ac:dyDescent="0.25">
      <c r="B36" s="96"/>
      <c r="C36" s="173" t="s">
        <v>191</v>
      </c>
      <c r="D36" s="174"/>
      <c r="E36" s="171" t="s">
        <v>190</v>
      </c>
      <c r="F36" s="172"/>
      <c r="G36" s="99"/>
      <c r="H36" s="100"/>
    </row>
    <row r="37" spans="2:8" ht="46.5" customHeight="1" x14ac:dyDescent="0.25">
      <c r="B37" s="96"/>
      <c r="C37" s="173" t="s">
        <v>38</v>
      </c>
      <c r="D37" s="174"/>
      <c r="E37" s="171" t="s">
        <v>192</v>
      </c>
      <c r="F37" s="172"/>
      <c r="G37" s="99"/>
      <c r="H37" s="100"/>
    </row>
    <row r="38" spans="2:8" ht="6.75" customHeight="1" thickBot="1" x14ac:dyDescent="0.3">
      <c r="B38" s="96"/>
      <c r="C38" s="184"/>
      <c r="D38" s="185"/>
      <c r="E38" s="186"/>
      <c r="F38" s="187"/>
      <c r="G38" s="99"/>
      <c r="H38" s="100"/>
    </row>
    <row r="39" spans="2:8" ht="15.75" thickTop="1" x14ac:dyDescent="0.25">
      <c r="B39" s="96"/>
      <c r="C39" s="97"/>
      <c r="D39" s="97"/>
      <c r="E39" s="98"/>
      <c r="F39" s="98"/>
      <c r="G39" s="99"/>
      <c r="H39" s="100"/>
    </row>
    <row r="40" spans="2:8" ht="21" customHeight="1" x14ac:dyDescent="0.25">
      <c r="B40" s="181" t="s">
        <v>201</v>
      </c>
      <c r="C40" s="182"/>
      <c r="D40" s="182"/>
      <c r="E40" s="182"/>
      <c r="F40" s="182"/>
      <c r="G40" s="182"/>
      <c r="H40" s="183"/>
    </row>
    <row r="41" spans="2:8" ht="20.25" customHeight="1" x14ac:dyDescent="0.25">
      <c r="B41" s="181" t="s">
        <v>202</v>
      </c>
      <c r="C41" s="182"/>
      <c r="D41" s="182"/>
      <c r="E41" s="182"/>
      <c r="F41" s="182"/>
      <c r="G41" s="182"/>
      <c r="H41" s="183"/>
    </row>
    <row r="42" spans="2:8" ht="20.25" customHeight="1" x14ac:dyDescent="0.25">
      <c r="B42" s="181" t="s">
        <v>203</v>
      </c>
      <c r="C42" s="182"/>
      <c r="D42" s="182"/>
      <c r="E42" s="182"/>
      <c r="F42" s="182"/>
      <c r="G42" s="182"/>
      <c r="H42" s="183"/>
    </row>
    <row r="43" spans="2:8" ht="20.25" customHeight="1" x14ac:dyDescent="0.25">
      <c r="B43" s="181" t="s">
        <v>204</v>
      </c>
      <c r="C43" s="182"/>
      <c r="D43" s="182"/>
      <c r="E43" s="182"/>
      <c r="F43" s="182"/>
      <c r="G43" s="182"/>
      <c r="H43" s="183"/>
    </row>
    <row r="44" spans="2:8" x14ac:dyDescent="0.25">
      <c r="B44" s="181" t="s">
        <v>205</v>
      </c>
      <c r="C44" s="182"/>
      <c r="D44" s="182"/>
      <c r="E44" s="182"/>
      <c r="F44" s="182"/>
      <c r="G44" s="182"/>
      <c r="H44" s="183"/>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4"/>
  <sheetViews>
    <sheetView showGridLines="0" tabSelected="1" topLeftCell="A12" zoomScale="50" zoomScaleNormal="50" workbookViewId="0">
      <selection activeCell="B12" sqref="B12:B14"/>
    </sheetView>
  </sheetViews>
  <sheetFormatPr baseColWidth="10" defaultColWidth="11.42578125" defaultRowHeight="16.5" x14ac:dyDescent="0.3"/>
  <cols>
    <col min="1" max="1" width="4.7109375" style="2" customWidth="1"/>
    <col min="2" max="3" width="12" style="2" customWidth="1"/>
    <col min="4" max="4" width="14.140625" style="2" customWidth="1"/>
    <col min="5" max="5" width="16.5703125" style="2" customWidth="1"/>
    <col min="6" max="6" width="41.28515625" style="2" customWidth="1"/>
    <col min="7" max="7" width="32.42578125" style="1" customWidth="1"/>
    <col min="8" max="10" width="19" style="4" customWidth="1"/>
    <col min="11" max="11" width="17.7109375" style="1" customWidth="1"/>
    <col min="12" max="12" width="22.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83.28515625" style="1" customWidth="1"/>
    <col min="21" max="21" width="31" style="1" customWidth="1"/>
    <col min="22" max="22" width="19.57031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9.425781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9.42578125" style="1" customWidth="1"/>
    <col min="40" max="40" width="56.5703125" style="1" customWidth="1"/>
    <col min="41" max="41" width="21" style="1" customWidth="1"/>
    <col min="42" max="42" width="14.140625" style="1" customWidth="1"/>
    <col min="43" max="44" width="62.28515625" style="1" customWidth="1"/>
    <col min="45" max="45" width="20.7109375" style="1" customWidth="1"/>
    <col min="46" max="46" width="15.42578125" style="1" customWidth="1"/>
    <col min="47" max="47" width="102" style="1" customWidth="1"/>
    <col min="48" max="48" width="17.28515625" style="1" customWidth="1"/>
    <col min="49" max="16384" width="11.42578125" style="1"/>
  </cols>
  <sheetData>
    <row r="1" spans="1:74" ht="38.450000000000003" customHeight="1" x14ac:dyDescent="0.3">
      <c r="A1" s="264" t="s">
        <v>213</v>
      </c>
      <c r="B1" s="264"/>
      <c r="C1" s="264"/>
      <c r="D1" s="264"/>
      <c r="E1" s="243" t="s">
        <v>282</v>
      </c>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54" t="s">
        <v>214</v>
      </c>
      <c r="AV1" s="255"/>
    </row>
    <row r="2" spans="1:74" ht="33.6" customHeight="1" x14ac:dyDescent="0.3">
      <c r="A2" s="264"/>
      <c r="B2" s="264"/>
      <c r="C2" s="264"/>
      <c r="D2" s="264"/>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56" t="s">
        <v>221</v>
      </c>
      <c r="AV2" s="257"/>
    </row>
    <row r="3" spans="1:74" ht="13.9" customHeight="1" x14ac:dyDescent="0.3">
      <c r="A3" s="264"/>
      <c r="B3" s="264"/>
      <c r="C3" s="264"/>
      <c r="D3" s="264"/>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56" t="s">
        <v>222</v>
      </c>
      <c r="AV3" s="257"/>
    </row>
    <row r="4" spans="1:74" ht="13.9" customHeight="1" x14ac:dyDescent="0.3">
      <c r="A4" s="264"/>
      <c r="B4" s="264"/>
      <c r="C4" s="264"/>
      <c r="D4" s="264"/>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58" t="s">
        <v>215</v>
      </c>
      <c r="AV4" s="259"/>
    </row>
    <row r="5" spans="1:74" ht="26.25" customHeight="1" x14ac:dyDescent="0.3">
      <c r="A5" s="218" t="s">
        <v>42</v>
      </c>
      <c r="B5" s="219"/>
      <c r="C5" s="260" t="s">
        <v>253</v>
      </c>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2"/>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30" customHeight="1" x14ac:dyDescent="0.3">
      <c r="A6" s="218" t="s">
        <v>129</v>
      </c>
      <c r="B6" s="219"/>
      <c r="C6" s="263" t="s">
        <v>254</v>
      </c>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2"/>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4" customHeight="1" x14ac:dyDescent="0.3">
      <c r="A7" s="218" t="s">
        <v>43</v>
      </c>
      <c r="B7" s="219"/>
      <c r="C7" s="260" t="s">
        <v>255</v>
      </c>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2"/>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20" t="s">
        <v>138</v>
      </c>
      <c r="B8" s="220"/>
      <c r="C8" s="220"/>
      <c r="D8" s="220"/>
      <c r="E8" s="221"/>
      <c r="F8" s="221"/>
      <c r="G8" s="221"/>
      <c r="H8" s="221"/>
      <c r="I8" s="221"/>
      <c r="J8" s="221"/>
      <c r="K8" s="221"/>
      <c r="L8" s="221" t="s">
        <v>139</v>
      </c>
      <c r="M8" s="221"/>
      <c r="N8" s="221"/>
      <c r="O8" s="221"/>
      <c r="P8" s="221"/>
      <c r="Q8" s="221"/>
      <c r="R8" s="221"/>
      <c r="S8" s="221" t="s">
        <v>140</v>
      </c>
      <c r="T8" s="221"/>
      <c r="U8" s="221"/>
      <c r="V8" s="221"/>
      <c r="W8" s="221"/>
      <c r="X8" s="221"/>
      <c r="Y8" s="221"/>
      <c r="Z8" s="221"/>
      <c r="AA8" s="221"/>
      <c r="AB8" s="221"/>
      <c r="AC8" s="221" t="s">
        <v>141</v>
      </c>
      <c r="AD8" s="221"/>
      <c r="AE8" s="221"/>
      <c r="AF8" s="221"/>
      <c r="AG8" s="221"/>
      <c r="AH8" s="221"/>
      <c r="AI8" s="221"/>
      <c r="AJ8" s="244" t="s">
        <v>34</v>
      </c>
      <c r="AK8" s="245"/>
      <c r="AL8" s="245"/>
      <c r="AM8" s="245"/>
      <c r="AN8" s="245"/>
      <c r="AO8" s="245"/>
      <c r="AP8" s="245"/>
      <c r="AQ8" s="245"/>
      <c r="AR8" s="245"/>
      <c r="AS8" s="245"/>
      <c r="AT8" s="245"/>
      <c r="AU8" s="245"/>
      <c r="AV8" s="24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22" t="s">
        <v>0</v>
      </c>
      <c r="B9" s="220" t="s">
        <v>13</v>
      </c>
      <c r="C9" s="220" t="s">
        <v>235</v>
      </c>
      <c r="D9" s="220" t="s">
        <v>2</v>
      </c>
      <c r="E9" s="235" t="s">
        <v>3</v>
      </c>
      <c r="F9" s="235" t="s">
        <v>41</v>
      </c>
      <c r="G9" s="220" t="s">
        <v>1</v>
      </c>
      <c r="H9" s="235" t="s">
        <v>49</v>
      </c>
      <c r="I9" s="235" t="s">
        <v>251</v>
      </c>
      <c r="J9" s="235" t="s">
        <v>252</v>
      </c>
      <c r="K9" s="235" t="s">
        <v>134</v>
      </c>
      <c r="L9" s="235" t="s">
        <v>33</v>
      </c>
      <c r="M9" s="220" t="s">
        <v>5</v>
      </c>
      <c r="N9" s="235" t="s">
        <v>86</v>
      </c>
      <c r="O9" s="235" t="s">
        <v>91</v>
      </c>
      <c r="P9" s="235" t="s">
        <v>44</v>
      </c>
      <c r="Q9" s="220" t="s">
        <v>5</v>
      </c>
      <c r="R9" s="235" t="s">
        <v>47</v>
      </c>
      <c r="S9" s="242" t="s">
        <v>11</v>
      </c>
      <c r="T9" s="235" t="s">
        <v>160</v>
      </c>
      <c r="U9" s="235" t="s">
        <v>212</v>
      </c>
      <c r="V9" s="235" t="s">
        <v>12</v>
      </c>
      <c r="W9" s="235" t="s">
        <v>8</v>
      </c>
      <c r="X9" s="235"/>
      <c r="Y9" s="235"/>
      <c r="Z9" s="235"/>
      <c r="AA9" s="235"/>
      <c r="AB9" s="235"/>
      <c r="AC9" s="242" t="s">
        <v>137</v>
      </c>
      <c r="AD9" s="242" t="s">
        <v>45</v>
      </c>
      <c r="AE9" s="242" t="s">
        <v>5</v>
      </c>
      <c r="AF9" s="242" t="s">
        <v>46</v>
      </c>
      <c r="AG9" s="242" t="s">
        <v>5</v>
      </c>
      <c r="AH9" s="242" t="s">
        <v>48</v>
      </c>
      <c r="AI9" s="242" t="s">
        <v>29</v>
      </c>
      <c r="AJ9" s="235" t="s">
        <v>34</v>
      </c>
      <c r="AK9" s="235" t="s">
        <v>35</v>
      </c>
      <c r="AL9" s="235" t="s">
        <v>36</v>
      </c>
      <c r="AM9" s="235" t="s">
        <v>37</v>
      </c>
      <c r="AN9" s="235" t="s">
        <v>223</v>
      </c>
      <c r="AO9" s="235" t="s">
        <v>38</v>
      </c>
      <c r="AP9" s="235" t="s">
        <v>37</v>
      </c>
      <c r="AQ9" s="235" t="s">
        <v>224</v>
      </c>
      <c r="AR9" s="246" t="s">
        <v>24</v>
      </c>
      <c r="AS9" s="235" t="s">
        <v>38</v>
      </c>
      <c r="AT9" s="235" t="s">
        <v>37</v>
      </c>
      <c r="AU9" s="235" t="s">
        <v>225</v>
      </c>
      <c r="AV9" s="235"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94.5" customHeight="1" x14ac:dyDescent="0.25">
      <c r="A10" s="222"/>
      <c r="B10" s="220"/>
      <c r="C10" s="220"/>
      <c r="D10" s="220"/>
      <c r="E10" s="235"/>
      <c r="F10" s="235"/>
      <c r="G10" s="220"/>
      <c r="H10" s="235"/>
      <c r="I10" s="235"/>
      <c r="J10" s="235"/>
      <c r="K10" s="235"/>
      <c r="L10" s="235"/>
      <c r="M10" s="220"/>
      <c r="N10" s="235"/>
      <c r="O10" s="235"/>
      <c r="P10" s="220"/>
      <c r="Q10" s="220"/>
      <c r="R10" s="235"/>
      <c r="S10" s="242"/>
      <c r="T10" s="235"/>
      <c r="U10" s="235"/>
      <c r="V10" s="235"/>
      <c r="W10" s="117" t="s">
        <v>13</v>
      </c>
      <c r="X10" s="117" t="s">
        <v>17</v>
      </c>
      <c r="Y10" s="117" t="s">
        <v>28</v>
      </c>
      <c r="Z10" s="117" t="s">
        <v>18</v>
      </c>
      <c r="AA10" s="117" t="s">
        <v>21</v>
      </c>
      <c r="AB10" s="117" t="s">
        <v>24</v>
      </c>
      <c r="AC10" s="242"/>
      <c r="AD10" s="242"/>
      <c r="AE10" s="242"/>
      <c r="AF10" s="242"/>
      <c r="AG10" s="242"/>
      <c r="AH10" s="242"/>
      <c r="AI10" s="242"/>
      <c r="AJ10" s="235"/>
      <c r="AK10" s="235"/>
      <c r="AL10" s="235"/>
      <c r="AM10" s="235"/>
      <c r="AN10" s="235"/>
      <c r="AO10" s="235"/>
      <c r="AP10" s="235"/>
      <c r="AQ10" s="235"/>
      <c r="AR10" s="247"/>
      <c r="AS10" s="235"/>
      <c r="AT10" s="235"/>
      <c r="AU10" s="235"/>
      <c r="AV10" s="235"/>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s="3" customFormat="1" ht="14.25" customHeight="1" x14ac:dyDescent="0.25">
      <c r="A11" s="162"/>
      <c r="B11" s="163"/>
      <c r="C11" s="163"/>
      <c r="D11" s="163"/>
      <c r="E11" s="151"/>
      <c r="F11" s="151"/>
      <c r="G11" s="153"/>
      <c r="H11" s="151"/>
      <c r="I11" s="164"/>
      <c r="J11" s="164"/>
      <c r="K11" s="151"/>
      <c r="L11" s="164"/>
      <c r="M11" s="163"/>
      <c r="N11" s="164"/>
      <c r="O11" s="164"/>
      <c r="P11" s="163"/>
      <c r="Q11" s="163"/>
      <c r="R11" s="164"/>
      <c r="S11" s="152"/>
      <c r="T11" s="151"/>
      <c r="U11" s="151"/>
      <c r="V11" s="151"/>
      <c r="W11" s="117"/>
      <c r="X11" s="117"/>
      <c r="Y11" s="117"/>
      <c r="Z11" s="117"/>
      <c r="AA11" s="117"/>
      <c r="AB11" s="117"/>
      <c r="AC11" s="152"/>
      <c r="AD11" s="152"/>
      <c r="AE11" s="152"/>
      <c r="AF11" s="152"/>
      <c r="AG11" s="152"/>
      <c r="AH11" s="165"/>
      <c r="AI11" s="152"/>
      <c r="AJ11" s="151"/>
      <c r="AK11" s="151"/>
      <c r="AL11" s="151"/>
      <c r="AM11" s="151"/>
      <c r="AN11" s="151"/>
      <c r="AO11" s="151"/>
      <c r="AP11" s="151"/>
      <c r="AQ11" s="151"/>
      <c r="AR11" s="161"/>
      <c r="AS11" s="151"/>
      <c r="AT11" s="151"/>
      <c r="AU11" s="151"/>
      <c r="AV11" s="15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22.25" customHeight="1" x14ac:dyDescent="0.3">
      <c r="A12" s="223">
        <v>1</v>
      </c>
      <c r="B12" s="223" t="s">
        <v>230</v>
      </c>
      <c r="C12" s="210" t="s">
        <v>239</v>
      </c>
      <c r="D12" s="213" t="s">
        <v>263</v>
      </c>
      <c r="E12" s="216" t="s">
        <v>256</v>
      </c>
      <c r="F12" s="216" t="s">
        <v>257</v>
      </c>
      <c r="G12" s="217" t="s">
        <v>262</v>
      </c>
      <c r="H12" s="216" t="s">
        <v>122</v>
      </c>
      <c r="I12" s="213" t="s">
        <v>245</v>
      </c>
      <c r="J12" s="213" t="s">
        <v>248</v>
      </c>
      <c r="K12" s="272">
        <v>51</v>
      </c>
      <c r="L12" s="251" t="str">
        <f>IF(K12&lt;=0,"",IF(K12&lt;=2,"Muy Baja",IF(K12&lt;=24,"Baja",IF(K12&lt;=500,"Media",IF(K12&lt;=5000,"Alta","Muy Alta")))))</f>
        <v>Media</v>
      </c>
      <c r="M12" s="239">
        <f>IF(L12="","",IF(L12="Muy Baja",0.2,IF(L12="Baja",0.4,IF(L12="Media",0.6,IF(L12="Alta",0.8,IF(L12="Muy Alta",1,))))))</f>
        <v>0.6</v>
      </c>
      <c r="N12" s="248" t="s">
        <v>151</v>
      </c>
      <c r="O12" s="239" t="str">
        <f>IF(NOT(ISERROR(MATCH(N12,'[1]Tabla Impacto'!$B$221:$B$223,0))),'[1]Tabla Impacto'!$F$223&amp;"Por favor no seleccionar los criterios de impacto(Afectación Económica o presupuestal y Pérdida Reputacional)",N12)</f>
        <v xml:space="preserve">     El riesgo afecta la imagen de la entidad internamente, de conocimiento general, nivel interno, de junta dircetiva y accionistas y/o de provedores</v>
      </c>
      <c r="P12" s="251" t="str">
        <f>IF(OR(O12='[1]Tabla Impacto'!$C$11,O12='[1]Tabla Impacto'!$D$11),"Leve",IF(OR(O12='[1]Tabla Impacto'!$C$12,O12='[1]Tabla Impacto'!$D$12),"Menor",IF(OR(O12='[1]Tabla Impacto'!$C$13,O12='[1]Tabla Impacto'!$D$13),"Moderado",IF(OR(O12='[1]Tabla Impacto'!$C$14,O12='[1]Tabla Impacto'!$D$14),"Mayor",IF(OR(O12='[1]Tabla Impacto'!$C$15,O12='[1]Tabla Impacto'!$D$15),"Catastrófico","")))))</f>
        <v>Menor</v>
      </c>
      <c r="Q12" s="239">
        <f>IF(P12="","",IF(P12="Leve",0.2,IF(P12="Menor",0.4,IF(P12="Moderado",0.6,IF(P12="Mayor",0.8,IF(P12="Catastrófico",1,))))))</f>
        <v>0.4</v>
      </c>
      <c r="R12" s="236"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40">
        <v>1</v>
      </c>
      <c r="T12" s="154" t="s">
        <v>283</v>
      </c>
      <c r="U12" s="133" t="s">
        <v>265</v>
      </c>
      <c r="V12" s="113" t="s">
        <v>4</v>
      </c>
      <c r="W12" s="143" t="s">
        <v>14</v>
      </c>
      <c r="X12" s="143" t="s">
        <v>9</v>
      </c>
      <c r="Y12" s="115" t="str">
        <f t="shared" ref="Y12:Y17" si="0">IF(AND(W12="Preventivo",X12="Automático"),"50%",IF(AND(W12="Preventivo",X12="Manual"),"40%",IF(AND(W12="Detectivo",X12="Automático"),"40%",IF(AND(W12="Detectivo",X12="Manual"),"30%",IF(AND(W12="Correctivo",X12="Automático"),"35%",IF(AND(W12="Correctivo",X12="Manual"),"25%",""))))))</f>
        <v>40%</v>
      </c>
      <c r="Z12" s="143" t="s">
        <v>20</v>
      </c>
      <c r="AA12" s="143" t="s">
        <v>23</v>
      </c>
      <c r="AB12" s="143" t="s">
        <v>119</v>
      </c>
      <c r="AC12" s="145">
        <f t="shared" ref="AC12:AC15" si="1">IFERROR(IF(V12="Probabilidad",(M12-(+M12*Y12)),IF(V12="Impacto",M12,"")),"")</f>
        <v>0.36</v>
      </c>
      <c r="AD12" s="144" t="s">
        <v>52</v>
      </c>
      <c r="AE12" s="115">
        <f t="shared" ref="AE12:AE15" si="2">+AC12</f>
        <v>0.36</v>
      </c>
      <c r="AF12" s="144" t="str">
        <f t="shared" ref="AF12:AF15" si="3">IFERROR(IF(AG12="","",IF(AG12&lt;=0.2,"Leve",IF(AG12&lt;=0.4,"Menor",IF(AG12&lt;=0.6,"Moderado",IF(AG12&lt;=0.8,"Mayor","Catastrófico"))))),"")</f>
        <v>Menor</v>
      </c>
      <c r="AG12" s="115">
        <v>0.4</v>
      </c>
      <c r="AH12" s="146" t="str">
        <f t="shared" ref="AH12:AH15" si="4">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42" t="s">
        <v>135</v>
      </c>
      <c r="AJ12" s="111" t="s">
        <v>258</v>
      </c>
      <c r="AK12" s="111" t="s">
        <v>259</v>
      </c>
      <c r="AL12" s="116">
        <v>44957</v>
      </c>
      <c r="AM12" s="116">
        <v>45057</v>
      </c>
      <c r="AN12" s="134" t="s">
        <v>284</v>
      </c>
      <c r="AO12" s="112" t="s">
        <v>39</v>
      </c>
      <c r="AP12" s="116">
        <v>45161</v>
      </c>
      <c r="AQ12" s="133" t="s">
        <v>304</v>
      </c>
      <c r="AR12" s="166" t="s">
        <v>296</v>
      </c>
      <c r="AS12" s="112" t="s">
        <v>39</v>
      </c>
      <c r="AT12" s="170">
        <v>45259</v>
      </c>
      <c r="AU12" s="168" t="s">
        <v>308</v>
      </c>
      <c r="AV12" s="213" t="s">
        <v>39</v>
      </c>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22.25" customHeight="1" x14ac:dyDescent="0.3">
      <c r="A13" s="224"/>
      <c r="B13" s="224"/>
      <c r="C13" s="211"/>
      <c r="D13" s="214"/>
      <c r="E13" s="216"/>
      <c r="F13" s="216"/>
      <c r="G13" s="217"/>
      <c r="H13" s="216"/>
      <c r="I13" s="214"/>
      <c r="J13" s="214"/>
      <c r="K13" s="272"/>
      <c r="L13" s="252"/>
      <c r="M13" s="240"/>
      <c r="N13" s="249"/>
      <c r="O13" s="240"/>
      <c r="P13" s="252"/>
      <c r="Q13" s="240"/>
      <c r="R13" s="237"/>
      <c r="S13" s="140">
        <v>2</v>
      </c>
      <c r="T13" s="154" t="s">
        <v>285</v>
      </c>
      <c r="U13" s="133" t="s">
        <v>266</v>
      </c>
      <c r="V13" s="113" t="s">
        <v>4</v>
      </c>
      <c r="W13" s="142" t="s">
        <v>15</v>
      </c>
      <c r="X13" s="142" t="s">
        <v>9</v>
      </c>
      <c r="Y13" s="115" t="str">
        <f t="shared" si="0"/>
        <v>30%</v>
      </c>
      <c r="Z13" s="142" t="s">
        <v>19</v>
      </c>
      <c r="AA13" s="142" t="s">
        <v>22</v>
      </c>
      <c r="AB13" s="142" t="s">
        <v>118</v>
      </c>
      <c r="AC13" s="145">
        <f t="shared" si="1"/>
        <v>0</v>
      </c>
      <c r="AD13" s="144" t="s">
        <v>52</v>
      </c>
      <c r="AE13" s="115">
        <f t="shared" si="2"/>
        <v>0</v>
      </c>
      <c r="AF13" s="144" t="str">
        <f t="shared" si="3"/>
        <v>Menor</v>
      </c>
      <c r="AG13" s="115">
        <v>0.4</v>
      </c>
      <c r="AH13" s="146" t="str">
        <f t="shared" si="4"/>
        <v>Moderado</v>
      </c>
      <c r="AI13" s="142" t="s">
        <v>135</v>
      </c>
      <c r="AJ13" s="111" t="s">
        <v>267</v>
      </c>
      <c r="AK13" s="111" t="s">
        <v>259</v>
      </c>
      <c r="AL13" s="116">
        <v>44957</v>
      </c>
      <c r="AM13" s="116">
        <v>45057</v>
      </c>
      <c r="AN13" s="134" t="s">
        <v>286</v>
      </c>
      <c r="AO13" s="112" t="s">
        <v>40</v>
      </c>
      <c r="AP13" s="116">
        <v>45161</v>
      </c>
      <c r="AQ13" s="133" t="s">
        <v>297</v>
      </c>
      <c r="AR13" s="166" t="s">
        <v>298</v>
      </c>
      <c r="AS13" s="112" t="s">
        <v>40</v>
      </c>
      <c r="AT13" s="170">
        <v>45259</v>
      </c>
      <c r="AU13" s="169" t="s">
        <v>309</v>
      </c>
      <c r="AV13" s="214"/>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20" customHeight="1" x14ac:dyDescent="0.3">
      <c r="A14" s="225"/>
      <c r="B14" s="225"/>
      <c r="C14" s="212"/>
      <c r="D14" s="215"/>
      <c r="E14" s="216"/>
      <c r="F14" s="216"/>
      <c r="G14" s="217"/>
      <c r="H14" s="216"/>
      <c r="I14" s="215"/>
      <c r="J14" s="215"/>
      <c r="K14" s="272"/>
      <c r="L14" s="253"/>
      <c r="M14" s="241"/>
      <c r="N14" s="250"/>
      <c r="O14" s="241"/>
      <c r="P14" s="253"/>
      <c r="Q14" s="241"/>
      <c r="R14" s="238"/>
      <c r="S14" s="140">
        <v>3</v>
      </c>
      <c r="T14" s="154" t="s">
        <v>294</v>
      </c>
      <c r="U14" s="133" t="s">
        <v>261</v>
      </c>
      <c r="V14" s="113" t="s">
        <v>2</v>
      </c>
      <c r="W14" s="142" t="s">
        <v>14</v>
      </c>
      <c r="X14" s="142" t="s">
        <v>9</v>
      </c>
      <c r="Y14" s="115" t="str">
        <f t="shared" si="0"/>
        <v>40%</v>
      </c>
      <c r="Z14" s="142" t="s">
        <v>19</v>
      </c>
      <c r="AA14" s="142" t="s">
        <v>22</v>
      </c>
      <c r="AB14" s="142" t="s">
        <v>118</v>
      </c>
      <c r="AC14" s="145">
        <f t="shared" si="1"/>
        <v>0</v>
      </c>
      <c r="AD14" s="144" t="s">
        <v>52</v>
      </c>
      <c r="AE14" s="115">
        <f t="shared" si="2"/>
        <v>0</v>
      </c>
      <c r="AF14" s="144" t="str">
        <f t="shared" si="3"/>
        <v>Menor</v>
      </c>
      <c r="AG14" s="115">
        <v>0.30000000000000004</v>
      </c>
      <c r="AH14" s="146" t="str">
        <f t="shared" si="4"/>
        <v>Moderado</v>
      </c>
      <c r="AI14" s="142" t="s">
        <v>135</v>
      </c>
      <c r="AJ14" s="111" t="s">
        <v>268</v>
      </c>
      <c r="AK14" s="111" t="s">
        <v>259</v>
      </c>
      <c r="AL14" s="116">
        <v>44957</v>
      </c>
      <c r="AM14" s="116">
        <v>45235</v>
      </c>
      <c r="AN14" s="134" t="s">
        <v>303</v>
      </c>
      <c r="AO14" s="112" t="s">
        <v>40</v>
      </c>
      <c r="AP14" s="116">
        <v>45161</v>
      </c>
      <c r="AQ14" s="133" t="s">
        <v>299</v>
      </c>
      <c r="AR14" s="166" t="s">
        <v>305</v>
      </c>
      <c r="AS14" s="112" t="s">
        <v>40</v>
      </c>
      <c r="AT14" s="170">
        <v>45259</v>
      </c>
      <c r="AU14" s="169" t="s">
        <v>310</v>
      </c>
      <c r="AV14" s="21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61.25" customHeight="1" x14ac:dyDescent="0.3">
      <c r="A15" s="223">
        <v>2</v>
      </c>
      <c r="B15" s="271" t="s">
        <v>230</v>
      </c>
      <c r="C15" s="210" t="s">
        <v>238</v>
      </c>
      <c r="D15" s="213" t="s">
        <v>131</v>
      </c>
      <c r="E15" s="213" t="s">
        <v>270</v>
      </c>
      <c r="F15" s="213" t="s">
        <v>269</v>
      </c>
      <c r="G15" s="267" t="s">
        <v>272</v>
      </c>
      <c r="H15" s="213" t="s">
        <v>271</v>
      </c>
      <c r="I15" s="213" t="s">
        <v>245</v>
      </c>
      <c r="J15" s="213" t="s">
        <v>249</v>
      </c>
      <c r="K15" s="269">
        <v>9</v>
      </c>
      <c r="L15" s="265" t="str">
        <f>IF(K15&lt;=0,"",IF(K15&lt;=2,"Muy Baja",IF(K15&lt;=24,"Baja",IF(K15&lt;=500,"Media",IF(K15&lt;=5000,"Alta","Muy Alta")))))</f>
        <v>Baja</v>
      </c>
      <c r="M15" s="239">
        <f>IF(L17="","",IF(L17="Muy Baja",0.2,IF(L17="Baja",0.4,IF(L17="Media",0.6,IF(L17="Alta",0.8,IF(L17="Muy Alta",1,))))))</f>
        <v>0.4</v>
      </c>
      <c r="N15" s="248" t="s">
        <v>151</v>
      </c>
      <c r="O15" s="210" t="str">
        <f>'Tabla Impacto'!D5</f>
        <v>El riesgo afecta la imagen de la entidad internamente, de conocimiento general, nivel interno, de junta dircetiva y accionistas y/o de provedores</v>
      </c>
      <c r="P15" s="251" t="str">
        <f>IF(OR(O15='Tabla Impacto'!D4),"Leve",IF(OR(O15='Tabla Impacto'!D5),"Menor",IF(OR(O15='Tabla Impacto'!D6),"Moderado",IF(OR(O15='Tabla Impacto'!D7),"Mayor",IF(OR(O15='Tabla Impacto'!D8),"Catastrófico","")))))</f>
        <v>Menor</v>
      </c>
      <c r="Q15" s="239">
        <f>IF(P15="","",IF(P15="Leve",0.2,IF(P15="Menor",0.4,IF(P15="Moderado",0.6,IF(P15="Mayor",0.8,IF(P15="Catastrófico",1,))))))</f>
        <v>0.4</v>
      </c>
      <c r="R15" s="236"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37">
        <v>1</v>
      </c>
      <c r="T15" s="155" t="s">
        <v>295</v>
      </c>
      <c r="U15" s="139" t="s">
        <v>274</v>
      </c>
      <c r="V15" s="137" t="s">
        <v>275</v>
      </c>
      <c r="W15" s="142" t="s">
        <v>14</v>
      </c>
      <c r="X15" s="142" t="s">
        <v>9</v>
      </c>
      <c r="Y15" s="115" t="str">
        <f t="shared" si="0"/>
        <v>40%</v>
      </c>
      <c r="Z15" s="142" t="s">
        <v>19</v>
      </c>
      <c r="AA15" s="142" t="s">
        <v>22</v>
      </c>
      <c r="AB15" s="142" t="s">
        <v>118</v>
      </c>
      <c r="AC15" s="145">
        <f t="shared" si="1"/>
        <v>0.24</v>
      </c>
      <c r="AD15" s="144" t="str">
        <f t="shared" ref="AD15" si="5">IFERROR(IF(AC15="","",IF(AC15&lt;=0.2,"Muy Baja",IF(AC15&lt;=0.4,"Baja",IF(AC15&lt;=0.6,"Media",IF(AC15&lt;=0.8,"Alta","Muy Alta"))))),"")</f>
        <v>Baja</v>
      </c>
      <c r="AE15" s="115">
        <f t="shared" si="2"/>
        <v>0.24</v>
      </c>
      <c r="AF15" s="144" t="str">
        <f t="shared" si="3"/>
        <v>Menor</v>
      </c>
      <c r="AG15" s="115">
        <f t="shared" ref="AG15" si="6">IFERROR(IF(V15="Impacto",(Q15-(+Q15*Y15)),IF(V15="Probabilidad",Q15,"")),"")</f>
        <v>0.4</v>
      </c>
      <c r="AH15" s="146" t="str">
        <f t="shared" si="4"/>
        <v>Moderado</v>
      </c>
      <c r="AI15" s="142" t="s">
        <v>135</v>
      </c>
      <c r="AJ15" s="139" t="s">
        <v>287</v>
      </c>
      <c r="AK15" s="111" t="s">
        <v>259</v>
      </c>
      <c r="AL15" s="116">
        <v>44957</v>
      </c>
      <c r="AM15" s="147">
        <v>45057</v>
      </c>
      <c r="AN15" s="139" t="s">
        <v>288</v>
      </c>
      <c r="AO15" s="112" t="s">
        <v>40</v>
      </c>
      <c r="AP15" s="116">
        <v>45161</v>
      </c>
      <c r="AQ15" s="167" t="s">
        <v>300</v>
      </c>
      <c r="AR15" s="160" t="s">
        <v>301</v>
      </c>
      <c r="AS15" s="112" t="s">
        <v>39</v>
      </c>
      <c r="AT15" s="170">
        <v>45259</v>
      </c>
      <c r="AU15" s="139" t="s">
        <v>311</v>
      </c>
      <c r="AV15" s="210" t="s">
        <v>39</v>
      </c>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248.45" customHeight="1" x14ac:dyDescent="0.3">
      <c r="A16" s="225"/>
      <c r="B16" s="271"/>
      <c r="C16" s="212"/>
      <c r="D16" s="215"/>
      <c r="E16" s="215"/>
      <c r="F16" s="215"/>
      <c r="G16" s="268"/>
      <c r="H16" s="215"/>
      <c r="I16" s="215"/>
      <c r="J16" s="215"/>
      <c r="K16" s="270"/>
      <c r="L16" s="266"/>
      <c r="M16" s="241"/>
      <c r="N16" s="250"/>
      <c r="O16" s="212"/>
      <c r="P16" s="253"/>
      <c r="Q16" s="241"/>
      <c r="R16" s="238"/>
      <c r="S16" s="137">
        <v>2</v>
      </c>
      <c r="T16" s="155" t="s">
        <v>291</v>
      </c>
      <c r="U16" s="139" t="s">
        <v>273</v>
      </c>
      <c r="V16" s="137" t="s">
        <v>275</v>
      </c>
      <c r="W16" s="142" t="s">
        <v>16</v>
      </c>
      <c r="X16" s="142" t="s">
        <v>9</v>
      </c>
      <c r="Y16" s="115" t="str">
        <f t="shared" ref="Y16" si="7">IF(AND(W16="Preventivo",X16="Automático"),"50%",IF(AND(W16="Preventivo",X16="Manual"),"40%",IF(AND(W16="Detectivo",X16="Automático"),"40%",IF(AND(W16="Detectivo",X16="Manual"),"30%",IF(AND(W16="Correctivo",X16="Automático"),"35%",IF(AND(W16="Correctivo",X16="Manual"),"25%",""))))))</f>
        <v>25%</v>
      </c>
      <c r="Z16" s="142" t="s">
        <v>19</v>
      </c>
      <c r="AA16" s="142" t="s">
        <v>22</v>
      </c>
      <c r="AB16" s="142" t="s">
        <v>118</v>
      </c>
      <c r="AC16" s="145">
        <f>IFERROR(IF(V16="Probabilidad",(M15-(+M15*Y16)),IF(V16="Impacto",M15,"")),"")</f>
        <v>0.30000000000000004</v>
      </c>
      <c r="AD16" s="144" t="str">
        <f>IFERROR(IF(AC16="","",IF(AC16&lt;=0.2,"Muy Baja",IF(AC16&lt;=0.4,"Baja",IF(AC16&lt;=0.6,"Media",IF(AC16&lt;=0.8,"Alta","Muy Alta"))))),"")</f>
        <v>Baja</v>
      </c>
      <c r="AE16" s="115">
        <f t="shared" ref="AE16:AE17" si="8">+AC16</f>
        <v>0.30000000000000004</v>
      </c>
      <c r="AF16" s="144" t="str">
        <f t="shared" ref="AF16:AF17" si="9">IFERROR(IF(AG16="","",IF(AG16&lt;=0.2,"Leve",IF(AG16&lt;=0.4,"Menor",IF(AG16&lt;=0.6,"Moderado",IF(AG16&lt;=0.8,"Mayor","Catastrófico"))))),"")</f>
        <v>Menor</v>
      </c>
      <c r="AG16" s="115">
        <f>IFERROR(IF(V16="Impacto",(Q15-(+Q15*Y16)),IF(V16="Probabilidad",Q15,"")),"")</f>
        <v>0.4</v>
      </c>
      <c r="AH16" s="146" t="str">
        <f t="shared" ref="AH16:AH17" si="10">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42" t="s">
        <v>135</v>
      </c>
      <c r="AJ16" s="139" t="s">
        <v>276</v>
      </c>
      <c r="AK16" s="111" t="s">
        <v>259</v>
      </c>
      <c r="AL16" s="147">
        <v>45012</v>
      </c>
      <c r="AM16" s="147">
        <v>45057</v>
      </c>
      <c r="AN16" s="139" t="s">
        <v>289</v>
      </c>
      <c r="AO16" s="112" t="s">
        <v>40</v>
      </c>
      <c r="AP16" s="116">
        <v>45161</v>
      </c>
      <c r="AQ16" s="167" t="s">
        <v>306</v>
      </c>
      <c r="AR16" s="166" t="s">
        <v>307</v>
      </c>
      <c r="AS16" s="112" t="s">
        <v>40</v>
      </c>
      <c r="AT16" s="170">
        <v>45259</v>
      </c>
      <c r="AU16" s="139" t="s">
        <v>312</v>
      </c>
      <c r="AV16" s="212"/>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248.45" customHeight="1" x14ac:dyDescent="0.3">
      <c r="A17" s="140">
        <v>3</v>
      </c>
      <c r="B17" s="138" t="s">
        <v>230</v>
      </c>
      <c r="C17" s="141" t="s">
        <v>238</v>
      </c>
      <c r="D17" s="111" t="s">
        <v>264</v>
      </c>
      <c r="E17" s="111" t="s">
        <v>277</v>
      </c>
      <c r="F17" s="111" t="s">
        <v>278</v>
      </c>
      <c r="G17" s="148" t="s">
        <v>292</v>
      </c>
      <c r="H17" s="111" t="s">
        <v>271</v>
      </c>
      <c r="I17" s="111" t="s">
        <v>245</v>
      </c>
      <c r="J17" s="111" t="s">
        <v>249</v>
      </c>
      <c r="K17" s="112">
        <v>4</v>
      </c>
      <c r="L17" s="149" t="str">
        <f>IF(K17&lt;=0,"",IF(K17&lt;=2,"Muy Baja",IF(K17&lt;=24,"Baja",IF(K17&lt;=500,"Media",IF(K17&lt;=5000,"Alta","Muy Alta")))))</f>
        <v>Baja</v>
      </c>
      <c r="M17" s="135">
        <f>IF(L17="","",IF(L17="Muy Baja",0.2,IF(L17="Baja",0.4,IF(L17="Media",0.6,IF(L17="Alta",0.8,IF(L17="Muy Alta",1,))))))</f>
        <v>0.4</v>
      </c>
      <c r="N17" s="136" t="s">
        <v>279</v>
      </c>
      <c r="O17" s="135" t="str">
        <f>'Tabla Impacto'!D5</f>
        <v>El riesgo afecta la imagen de la entidad internamente, de conocimiento general, nivel interno, de junta dircetiva y accionistas y/o de provedores</v>
      </c>
      <c r="P17" s="149" t="str">
        <f>IF(OR(O17='Tabla Impacto'!D4),"Leve",IF(OR(O17='Tabla Impacto'!D5),"Menor",IF(OR(O17='Tabla Impacto'!D6),"Moderado",IF(OR(O17='Tabla Impacto'!D7),"Mayor",IF(OR(O17='Tabla Impacto'!D8),"Catastrófico","")))))</f>
        <v>Menor</v>
      </c>
      <c r="Q17" s="135">
        <f>IF(P17="","",IF(P17="Leve",0.2,IF(P17="Menor",0.4,IF(P17="Moderado",0.6,IF(P17="Mayor",0.8,IF(P17="Catastrófico",1,))))))</f>
        <v>0.4</v>
      </c>
      <c r="R17" s="150"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40">
        <v>1</v>
      </c>
      <c r="T17" s="154" t="s">
        <v>293</v>
      </c>
      <c r="U17" s="111" t="s">
        <v>280</v>
      </c>
      <c r="V17" s="113" t="s">
        <v>4</v>
      </c>
      <c r="W17" s="142" t="s">
        <v>15</v>
      </c>
      <c r="X17" s="142" t="s">
        <v>9</v>
      </c>
      <c r="Y17" s="115" t="str">
        <f t="shared" si="0"/>
        <v>30%</v>
      </c>
      <c r="Z17" s="142" t="s">
        <v>19</v>
      </c>
      <c r="AA17" s="142" t="s">
        <v>23</v>
      </c>
      <c r="AB17" s="142" t="s">
        <v>118</v>
      </c>
      <c r="AC17" s="145">
        <f>IFERROR(IF(V17="Probabilidad",(M17-(+M17*Y17)),IF(V17="Impacto",M17,"")),"")</f>
        <v>0.28000000000000003</v>
      </c>
      <c r="AD17" s="144" t="str">
        <f>IFERROR(IF(AC17="","",IF(AC17&lt;=0.2,"Muy Baja",IF(AC17&lt;=0.4,"Baja",IF(AC17&lt;=0.6,"Media",IF(AC17&lt;=0.8,"Alta","Muy Alta"))))),"")</f>
        <v>Baja</v>
      </c>
      <c r="AE17" s="115">
        <f t="shared" si="8"/>
        <v>0.28000000000000003</v>
      </c>
      <c r="AF17" s="144" t="str">
        <f t="shared" si="9"/>
        <v>Menor</v>
      </c>
      <c r="AG17" s="115">
        <f>IFERROR(IF(V17="Impacto",(Q17-(+Q17*Y17)),IF(V17="Probabilidad",Q17,"")),"")</f>
        <v>0.4</v>
      </c>
      <c r="AH17" s="146" t="str">
        <f t="shared" si="10"/>
        <v>Moderado</v>
      </c>
      <c r="AI17" s="114" t="s">
        <v>135</v>
      </c>
      <c r="AJ17" s="111" t="s">
        <v>281</v>
      </c>
      <c r="AK17" s="111" t="s">
        <v>259</v>
      </c>
      <c r="AL17" s="116">
        <v>44972</v>
      </c>
      <c r="AM17" s="116">
        <v>45057</v>
      </c>
      <c r="AN17" s="134" t="s">
        <v>290</v>
      </c>
      <c r="AO17" s="112" t="s">
        <v>40</v>
      </c>
      <c r="AP17" s="116">
        <v>45161</v>
      </c>
      <c r="AQ17" s="133" t="s">
        <v>302</v>
      </c>
      <c r="AR17" s="166" t="s">
        <v>298</v>
      </c>
      <c r="AS17" s="112" t="s">
        <v>40</v>
      </c>
      <c r="AT17" s="170">
        <v>45259</v>
      </c>
      <c r="AU17" s="111" t="s">
        <v>313</v>
      </c>
      <c r="AV17" s="112" t="s">
        <v>39</v>
      </c>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49.5" customHeight="1" x14ac:dyDescent="0.3">
      <c r="A18" s="110"/>
      <c r="B18" s="132"/>
      <c r="C18" s="132"/>
      <c r="D18" s="231" t="s">
        <v>130</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3"/>
    </row>
    <row r="20" spans="1:74" x14ac:dyDescent="0.3">
      <c r="A20" s="118"/>
      <c r="B20" s="119"/>
      <c r="C20" s="119"/>
      <c r="D20" s="119"/>
      <c r="E20" s="119"/>
      <c r="F20" s="119"/>
      <c r="G20" s="119"/>
      <c r="H20" s="1"/>
      <c r="I20" s="1"/>
      <c r="J20" s="1"/>
      <c r="L20" s="122"/>
      <c r="M20" s="119"/>
      <c r="N20" s="119"/>
      <c r="O20" s="119"/>
      <c r="P20" s="119"/>
      <c r="Q20" s="119"/>
      <c r="R20" s="119"/>
      <c r="S20" s="119"/>
      <c r="T20" s="119"/>
      <c r="U20" s="119"/>
      <c r="V20" s="123"/>
      <c r="W20" s="123"/>
      <c r="X20" s="119"/>
      <c r="Y20" s="119"/>
      <c r="Z20" s="119"/>
      <c r="AA20" s="119"/>
      <c r="AB20" s="119"/>
      <c r="AC20" s="119"/>
      <c r="AD20" s="119"/>
      <c r="AE20" s="119"/>
      <c r="AF20" s="119"/>
      <c r="AG20" s="119"/>
      <c r="AH20" s="119"/>
      <c r="AI20" s="124"/>
      <c r="AJ20" s="124"/>
      <c r="AK20" s="119"/>
      <c r="AL20" s="119"/>
      <c r="AM20" s="119"/>
      <c r="AN20" s="119"/>
      <c r="AO20" s="119"/>
      <c r="AP20" s="119"/>
      <c r="AQ20" s="119"/>
      <c r="AR20" s="119"/>
    </row>
    <row r="21" spans="1:74" ht="18" customHeight="1" x14ac:dyDescent="0.3">
      <c r="A21" s="234" t="s">
        <v>260</v>
      </c>
      <c r="B21" s="234"/>
      <c r="C21" s="234"/>
      <c r="D21" s="234"/>
      <c r="E21" s="234"/>
      <c r="F21" s="234"/>
      <c r="G21" s="234"/>
      <c r="H21" s="1"/>
      <c r="I21" s="1"/>
      <c r="J21" s="1"/>
      <c r="K21" s="228" t="s">
        <v>314</v>
      </c>
      <c r="L21" s="229"/>
      <c r="M21" s="229"/>
      <c r="N21" s="230"/>
      <c r="O21" s="119"/>
      <c r="P21" s="119"/>
      <c r="Q21" s="119"/>
      <c r="R21" s="119"/>
      <c r="S21" s="119"/>
      <c r="T21" s="119"/>
      <c r="U21" s="124"/>
      <c r="V21" s="123"/>
      <c r="W21" s="123"/>
      <c r="X21" s="119"/>
      <c r="Y21" s="123"/>
      <c r="Z21" s="123"/>
      <c r="AA21" s="119"/>
      <c r="AB21" s="119"/>
      <c r="AC21" s="119"/>
      <c r="AD21" s="119"/>
      <c r="AE21" s="119"/>
      <c r="AF21" s="119"/>
      <c r="AG21" s="119"/>
      <c r="AH21" s="119"/>
      <c r="AI21" s="119"/>
      <c r="AJ21" s="119"/>
      <c r="AK21" s="119"/>
      <c r="AL21" s="119"/>
      <c r="AM21" s="119"/>
      <c r="AN21" s="119"/>
      <c r="AO21" s="119"/>
      <c r="AP21" s="119"/>
      <c r="AQ21" s="119"/>
      <c r="AR21" s="119"/>
    </row>
    <row r="22" spans="1:74" ht="17.25" thickBot="1" x14ac:dyDescent="0.35">
      <c r="A22"/>
      <c r="B22"/>
      <c r="C22"/>
      <c r="D22"/>
      <c r="E22"/>
      <c r="F22"/>
      <c r="G22"/>
      <c r="H22" s="1"/>
      <c r="I22" s="1"/>
      <c r="J22" s="1"/>
      <c r="L22" s="120" t="str">
        <f>+IFERROR(VLOOKUP(H22,$H$177:$L$181,3,FALSE)*VLOOKUP(K22,$K$177:$L$181,3,FALSE),"")</f>
        <v/>
      </c>
      <c r="M22"/>
      <c r="N22"/>
      <c r="O22"/>
      <c r="P22"/>
      <c r="Q22"/>
      <c r="R22"/>
      <c r="S22"/>
      <c r="T22"/>
      <c r="U22"/>
      <c r="V22" s="120"/>
      <c r="W22" s="121"/>
      <c r="X22"/>
      <c r="Y22" s="121"/>
      <c r="Z22" s="121"/>
      <c r="AA22" s="127"/>
      <c r="AB22" s="127"/>
      <c r="AC22" s="127"/>
      <c r="AD22" s="127"/>
      <c r="AE22" s="125"/>
      <c r="AF22" s="125"/>
      <c r="AG22" s="127"/>
      <c r="AH22" s="128"/>
      <c r="AI22"/>
      <c r="AJ22"/>
      <c r="AK22"/>
      <c r="AL22" s="127"/>
      <c r="AM22"/>
      <c r="AN22" s="127"/>
      <c r="AO22"/>
      <c r="AP22" s="127"/>
      <c r="AQ22"/>
      <c r="AR22"/>
    </row>
    <row r="23" spans="1:74" ht="17.45" customHeight="1" thickTop="1" thickBot="1" x14ac:dyDescent="0.35">
      <c r="A23" s="226" t="s">
        <v>216</v>
      </c>
      <c r="B23" s="226"/>
      <c r="C23" s="226"/>
      <c r="D23" s="226"/>
      <c r="E23" s="226"/>
      <c r="F23" s="226"/>
      <c r="G23" s="130" t="s">
        <v>217</v>
      </c>
      <c r="H23" s="226" t="s">
        <v>218</v>
      </c>
      <c r="I23" s="226"/>
      <c r="J23" s="226"/>
      <c r="K23" s="226"/>
      <c r="L23" s="226"/>
      <c r="M23" s="226"/>
      <c r="N23" s="226"/>
      <c r="O23" s="131"/>
      <c r="P23" s="227" t="s">
        <v>219</v>
      </c>
      <c r="Q23" s="227"/>
      <c r="R23" s="227"/>
      <c r="S23" s="226" t="s">
        <v>220</v>
      </c>
      <c r="T23" s="226"/>
      <c r="U23" s="226"/>
      <c r="V23" s="226"/>
      <c r="W23" s="227">
        <v>1</v>
      </c>
      <c r="X23" s="227"/>
      <c r="Y23" s="227"/>
      <c r="Z23" s="227"/>
      <c r="AA23" s="129"/>
      <c r="AB23" s="129"/>
      <c r="AC23" s="129"/>
      <c r="AD23" s="129"/>
      <c r="AE23" s="129"/>
      <c r="AF23" s="129"/>
      <c r="AG23" s="129"/>
      <c r="AH23" s="129"/>
      <c r="AI23" s="129"/>
      <c r="AJ23" s="129"/>
      <c r="AK23" s="129"/>
      <c r="AL23" s="129"/>
      <c r="AM23" s="129"/>
      <c r="AN23" s="129"/>
      <c r="AO23" s="129"/>
      <c r="AP23" s="129"/>
      <c r="AQ23" s="126"/>
      <c r="AR23" s="126"/>
    </row>
    <row r="24" spans="1:74" ht="17.25" thickTop="1" x14ac:dyDescent="0.3"/>
  </sheetData>
  <dataConsolidate/>
  <mergeCells count="106">
    <mergeCell ref="AV12:AV14"/>
    <mergeCell ref="AV15:AV16"/>
    <mergeCell ref="Q15:Q16"/>
    <mergeCell ref="R15:R16"/>
    <mergeCell ref="O12:O14"/>
    <mergeCell ref="A15:A16"/>
    <mergeCell ref="L15:L16"/>
    <mergeCell ref="M15:M16"/>
    <mergeCell ref="N15:N16"/>
    <mergeCell ref="O15:O16"/>
    <mergeCell ref="P15:P16"/>
    <mergeCell ref="G15:G16"/>
    <mergeCell ref="H15:H16"/>
    <mergeCell ref="I15:I16"/>
    <mergeCell ref="J15:J16"/>
    <mergeCell ref="K15:K16"/>
    <mergeCell ref="B15:B16"/>
    <mergeCell ref="C15:C16"/>
    <mergeCell ref="D15:D16"/>
    <mergeCell ref="E15:E16"/>
    <mergeCell ref="F15:F16"/>
    <mergeCell ref="K12:K14"/>
    <mergeCell ref="L12:L14"/>
    <mergeCell ref="M12:M14"/>
    <mergeCell ref="N12:N14"/>
    <mergeCell ref="P12:P14"/>
    <mergeCell ref="AU1:AV1"/>
    <mergeCell ref="AU2:AV2"/>
    <mergeCell ref="AU3:AV3"/>
    <mergeCell ref="AU4:AV4"/>
    <mergeCell ref="AJ9:AJ10"/>
    <mergeCell ref="C7:AV7"/>
    <mergeCell ref="C6:AV6"/>
    <mergeCell ref="C5:AV5"/>
    <mergeCell ref="I9:I10"/>
    <mergeCell ref="J9:J10"/>
    <mergeCell ref="AI9:AI10"/>
    <mergeCell ref="A1:D4"/>
    <mergeCell ref="AF9:AF10"/>
    <mergeCell ref="AD9:AD10"/>
    <mergeCell ref="AE9:AE10"/>
    <mergeCell ref="K9:K10"/>
    <mergeCell ref="L9:L10"/>
    <mergeCell ref="M9:M10"/>
    <mergeCell ref="P9:P10"/>
    <mergeCell ref="AM9:AM10"/>
    <mergeCell ref="AL9:AL10"/>
    <mergeCell ref="AK9:AK10"/>
    <mergeCell ref="E1:AT4"/>
    <mergeCell ref="AP9:AP10"/>
    <mergeCell ref="AQ9:AQ10"/>
    <mergeCell ref="AJ8:AV8"/>
    <mergeCell ref="AS9:AS10"/>
    <mergeCell ref="AT9:AT10"/>
    <mergeCell ref="AU9:AU10"/>
    <mergeCell ref="AV9:AV10"/>
    <mergeCell ref="AC8:AI8"/>
    <mergeCell ref="L8:R8"/>
    <mergeCell ref="S8:AB8"/>
    <mergeCell ref="N9:N10"/>
    <mergeCell ref="O9:O10"/>
    <mergeCell ref="Q9:Q10"/>
    <mergeCell ref="W9:AB9"/>
    <mergeCell ref="AH9:AH10"/>
    <mergeCell ref="AR9:AR10"/>
    <mergeCell ref="S23:V23"/>
    <mergeCell ref="W23:Z23"/>
    <mergeCell ref="A23:F23"/>
    <mergeCell ref="K21:N21"/>
    <mergeCell ref="H23:N23"/>
    <mergeCell ref="P23:R23"/>
    <mergeCell ref="D18:AO18"/>
    <mergeCell ref="A21:G21"/>
    <mergeCell ref="G9:G10"/>
    <mergeCell ref="F9:F10"/>
    <mergeCell ref="E9:E10"/>
    <mergeCell ref="D9:D10"/>
    <mergeCell ref="R9:R10"/>
    <mergeCell ref="H9:H10"/>
    <mergeCell ref="R12:R14"/>
    <mergeCell ref="Q12:Q14"/>
    <mergeCell ref="AO9:AO10"/>
    <mergeCell ref="AN9:AN10"/>
    <mergeCell ref="AG9:AG10"/>
    <mergeCell ref="AC9:AC10"/>
    <mergeCell ref="U9:U10"/>
    <mergeCell ref="S9:S10"/>
    <mergeCell ref="T9:T10"/>
    <mergeCell ref="V9:V10"/>
    <mergeCell ref="C12:C14"/>
    <mergeCell ref="I12:I14"/>
    <mergeCell ref="D12:D14"/>
    <mergeCell ref="E12:E14"/>
    <mergeCell ref="F12:F14"/>
    <mergeCell ref="G12:G14"/>
    <mergeCell ref="H12:H14"/>
    <mergeCell ref="J12:J14"/>
    <mergeCell ref="A5:B5"/>
    <mergeCell ref="A6:B6"/>
    <mergeCell ref="A7:B7"/>
    <mergeCell ref="A8:K8"/>
    <mergeCell ref="B9:B10"/>
    <mergeCell ref="A9:A10"/>
    <mergeCell ref="A12:A14"/>
    <mergeCell ref="B12:B14"/>
    <mergeCell ref="C9:C10"/>
  </mergeCells>
  <conditionalFormatting sqref="L12">
    <cfRule type="cellIs" dxfId="48" priority="73" operator="equal">
      <formula>"Baja"</formula>
    </cfRule>
    <cfRule type="cellIs" dxfId="47" priority="72" operator="equal">
      <formula>"Media"</formula>
    </cfRule>
    <cfRule type="cellIs" dxfId="46" priority="71" operator="equal">
      <formula>"Alta"</formula>
    </cfRule>
    <cfRule type="cellIs" dxfId="45" priority="70" operator="equal">
      <formula>"Muy Alta"</formula>
    </cfRule>
    <cfRule type="cellIs" dxfId="44" priority="74" operator="equal">
      <formula>"Muy Baja"</formula>
    </cfRule>
  </conditionalFormatting>
  <conditionalFormatting sqref="L15">
    <cfRule type="cellIs" dxfId="43" priority="27" operator="equal">
      <formula>"Baja"</formula>
    </cfRule>
    <cfRule type="cellIs" dxfId="42" priority="26" operator="equal">
      <formula>"Media"</formula>
    </cfRule>
    <cfRule type="cellIs" dxfId="41" priority="25" operator="equal">
      <formula>"Alta"</formula>
    </cfRule>
    <cfRule type="cellIs" dxfId="40" priority="24" operator="equal">
      <formula>"Muy Alta"</formula>
    </cfRule>
    <cfRule type="cellIs" dxfId="39" priority="28" operator="equal">
      <formula>"Muy Baja"</formula>
    </cfRule>
  </conditionalFormatting>
  <conditionalFormatting sqref="O12 O17">
    <cfRule type="containsText" dxfId="38" priority="29" operator="containsText" text="❌">
      <formula>NOT(ISERROR(SEARCH("❌",O12)))</formula>
    </cfRule>
  </conditionalFormatting>
  <conditionalFormatting sqref="P12">
    <cfRule type="cellIs" dxfId="37" priority="68" operator="equal">
      <formula>"Menor"</formula>
    </cfRule>
    <cfRule type="cellIs" dxfId="36" priority="69" operator="equal">
      <formula>"Leve"</formula>
    </cfRule>
    <cfRule type="cellIs" dxfId="35" priority="67" operator="equal">
      <formula>"Moderado"</formula>
    </cfRule>
    <cfRule type="cellIs" dxfId="34" priority="66" operator="equal">
      <formula>"Mayor"</formula>
    </cfRule>
    <cfRule type="cellIs" dxfId="33" priority="65" operator="equal">
      <formula>"Catastrófico"</formula>
    </cfRule>
  </conditionalFormatting>
  <conditionalFormatting sqref="P15">
    <cfRule type="cellIs" dxfId="32" priority="21" operator="equal">
      <formula>"Moderado"</formula>
    </cfRule>
    <cfRule type="cellIs" dxfId="31" priority="22" operator="equal">
      <formula>"Menor"</formula>
    </cfRule>
    <cfRule type="cellIs" dxfId="30" priority="23" operator="equal">
      <formula>"Leve"</formula>
    </cfRule>
    <cfRule type="cellIs" dxfId="29" priority="19" operator="equal">
      <formula>"Catastrófico"</formula>
    </cfRule>
    <cfRule type="cellIs" dxfId="28" priority="20" operator="equal">
      <formula>"Mayor"</formula>
    </cfRule>
  </conditionalFormatting>
  <conditionalFormatting sqref="R12">
    <cfRule type="cellIs" dxfId="27" priority="61" operator="equal">
      <formula>"Extremo"</formula>
    </cfRule>
    <cfRule type="cellIs" dxfId="26" priority="62" operator="equal">
      <formula>"Alto"</formula>
    </cfRule>
    <cfRule type="cellIs" dxfId="25" priority="63" operator="equal">
      <formula>"Moderado"</formula>
    </cfRule>
    <cfRule type="cellIs" dxfId="24" priority="64" operator="equal">
      <formula>"Bajo"</formula>
    </cfRule>
  </conditionalFormatting>
  <conditionalFormatting sqref="R15">
    <cfRule type="cellIs" dxfId="23" priority="18" operator="equal">
      <formula>"Bajo"</formula>
    </cfRule>
    <cfRule type="cellIs" dxfId="22" priority="17" operator="equal">
      <formula>"Moderado"</formula>
    </cfRule>
    <cfRule type="cellIs" dxfId="21" priority="16" operator="equal">
      <formula>"Alto"</formula>
    </cfRule>
    <cfRule type="cellIs" dxfId="20" priority="15" operator="equal">
      <formula>"Extremo"</formula>
    </cfRule>
  </conditionalFormatting>
  <conditionalFormatting sqref="AD12:AD17">
    <cfRule type="cellIs" dxfId="19" priority="13" operator="equal">
      <formula>"Baja"</formula>
    </cfRule>
    <cfRule type="cellIs" dxfId="18" priority="14" operator="equal">
      <formula>"Muy Baja"</formula>
    </cfRule>
    <cfRule type="cellIs" dxfId="17" priority="12" operator="equal">
      <formula>"Media"</formula>
    </cfRule>
    <cfRule type="cellIs" dxfId="16" priority="11" operator="equal">
      <formula>"Alta"</formula>
    </cfRule>
    <cfRule type="cellIs" dxfId="15" priority="10" operator="equal">
      <formula>"Muy Alta"</formula>
    </cfRule>
  </conditionalFormatting>
  <conditionalFormatting sqref="AE20:AE22">
    <cfRule type="cellIs" dxfId="14" priority="75" stopIfTrue="1" operator="equal">
      <formula>#REF!</formula>
    </cfRule>
    <cfRule type="cellIs" dxfId="13" priority="76" operator="equal">
      <formula>#REF!</formula>
    </cfRule>
    <cfRule type="cellIs" dxfId="12" priority="77" operator="equal">
      <formula>#REF!</formula>
    </cfRule>
  </conditionalFormatting>
  <conditionalFormatting sqref="AF12:AF17">
    <cfRule type="cellIs" dxfId="11" priority="9" operator="equal">
      <formula>"Leve"</formula>
    </cfRule>
    <cfRule type="cellIs" dxfId="10" priority="8" operator="equal">
      <formula>"Menor"</formula>
    </cfRule>
    <cfRule type="cellIs" dxfId="9" priority="6" operator="equal">
      <formula>"Mayor"</formula>
    </cfRule>
    <cfRule type="cellIs" dxfId="8" priority="5" operator="equal">
      <formula>"Catastrófico"</formula>
    </cfRule>
    <cfRule type="cellIs" dxfId="7" priority="7" operator="equal">
      <formula>"Moderado"</formula>
    </cfRule>
  </conditionalFormatting>
  <conditionalFormatting sqref="AF20:AF22">
    <cfRule type="cellIs" dxfId="6" priority="78" stopIfTrue="1" operator="equal">
      <formula>#REF!</formula>
    </cfRule>
    <cfRule type="cellIs" dxfId="5" priority="79" stopIfTrue="1" operator="equal">
      <formula>#REF!</formula>
    </cfRule>
    <cfRule type="cellIs" dxfId="4" priority="80" stopIfTrue="1" operator="equal">
      <formula>#REF!</formula>
    </cfRule>
  </conditionalFormatting>
  <conditionalFormatting sqref="AH12:AH17">
    <cfRule type="cellIs" dxfId="3" priority="2" operator="equal">
      <formula>"Alto"</formula>
    </cfRule>
    <cfRule type="cellIs" dxfId="2" priority="3" operator="equal">
      <formula>"Moderado"</formula>
    </cfRule>
    <cfRule type="cellIs" dxfId="1" priority="4" operator="equal">
      <formula>"Bajo"</formula>
    </cfRule>
    <cfRule type="cellIs" dxfId="0" priority="1" operator="equal">
      <formula>"Extremo"</formula>
    </cfRule>
  </conditionalFormatting>
  <dataValidations count="7">
    <dataValidation type="list" allowBlank="1" showInputMessage="1" showErrorMessage="1" sqref="G20" xr:uid="{45632F15-8B93-45B3-8BA7-424252FF30A3}">
      <formula1>$G$177:$G$186</formula1>
    </dataValidation>
    <dataValidation type="list" allowBlank="1" showInputMessage="1" showErrorMessage="1" sqref="G22 AE22:AF22" xr:uid="{257C369C-91F2-489D-9D34-85CEF743CE6B}">
      <formula1>#REF!</formula1>
    </dataValidation>
    <dataValidation type="list" allowBlank="1" showInputMessage="1" showErrorMessage="1" sqref="V22" xr:uid="{D187418E-E445-4F90-A00E-5D8C782B4C48}">
      <formula1>$N$177:$N$178</formula1>
    </dataValidation>
    <dataValidation type="list" allowBlank="1" showInputMessage="1" showErrorMessage="1" sqref="K22" xr:uid="{4318301D-AEB6-4126-A59B-93A0FFFD90F4}">
      <formula1>$K$177:$K$181</formula1>
    </dataValidation>
    <dataValidation type="list" allowBlank="1" showInputMessage="1" showErrorMessage="1" sqref="H22:J22" xr:uid="{695C1B82-AD56-4A3B-9C44-17627F92BD1D}">
      <formula1>$H$177:$H$181</formula1>
    </dataValidation>
    <dataValidation type="list" allowBlank="1" showInputMessage="1" showErrorMessage="1" sqref="AP22 Y22:AD22 W22 AL22 AN22" xr:uid="{C83FE635-5735-4409-9A70-7EFEC499C2E5}">
      <formula1>$AL$177:$AL$184</formula1>
    </dataValidation>
    <dataValidation allowBlank="1" showInputMessage="1" showErrorMessage="1" error="Recuerde que las acciones se generan bajo la medida de mitigar el riesgo" sqref="AR16:AR17 AP12:AR14 AP15:AP17 AQ17" xr:uid="{5789B2CB-6D9B-4134-A1AB-5435D39B2A40}"/>
  </dataValidations>
  <hyperlinks>
    <hyperlink ref="AR14" r:id="rId1" display="https://etitc.edu.co/es/page/control-interno" xr:uid="{5CD11F7F-F703-48DF-BEAF-76AF72D6BA32}"/>
    <hyperlink ref="AR13" r:id="rId2" xr:uid="{0BACF65A-2BEC-446B-A41E-681219188C8C}"/>
    <hyperlink ref="AR12" r:id="rId3" xr:uid="{2802E5B3-1A33-4669-BBFB-969505437A37}"/>
    <hyperlink ref="AR15" r:id="rId4" xr:uid="{69B8082D-421C-4BDB-AA17-A049A5A08BF6}"/>
    <hyperlink ref="AR16" r:id="rId5" display="https://etitc.edu.co/es/page/control-interno" xr:uid="{6B865917-9516-4033-9E30-C17EFB3E59D4}"/>
    <hyperlink ref="AR17" r:id="rId6" xr:uid="{3DAADEBC-58FC-4127-A150-FD2F92FC568A}"/>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19">
        <x14:dataValidation type="list" allowBlank="1" showInputMessage="1" showErrorMessage="1" xr:uid="{A7FCA34E-C60B-45D1-84D1-337CE032D4A7}">
          <x14:formula1>
            <xm:f>Listas!$A$2:$A$9</xm:f>
          </x14:formula1>
          <xm:sqref>B12</xm:sqref>
        </x14:dataValidation>
        <x14:dataValidation type="list" allowBlank="1" showInputMessage="1" showErrorMessage="1" xr:uid="{46C4996E-99C0-48A8-8F78-B59D4397CA9A}">
          <x14:formula1>
            <xm:f>Listas!$B$2:$B$7</xm:f>
          </x14:formula1>
          <xm:sqref>C12</xm:sqref>
        </x14:dataValidation>
        <x14:dataValidation type="list" allowBlank="1" showInputMessage="1" showErrorMessage="1" xr:uid="{EE1486D3-8328-4599-A729-408A78E62809}">
          <x14:formula1>
            <xm:f>Listas!$C$2:$C$6</xm:f>
          </x14:formula1>
          <xm:sqref>I12</xm:sqref>
        </x14:dataValidation>
        <x14:dataValidation type="list" allowBlank="1" showInputMessage="1" showErrorMessage="1" xr:uid="{B1A3A521-8659-4FF9-B85F-DDD03D79F257}">
          <x14:formula1>
            <xm:f>Listas!$D$2:$D$5</xm:f>
          </x14:formula1>
          <xm:sqref>J12</xm:sqref>
        </x14:dataValidation>
        <x14:dataValidation type="list" allowBlank="1" showInputMessage="1" showErrorMessage="1" xr:uid="{58EA57A8-FF01-4CC3-A298-2C81F30F62E8}">
          <x14:formula1>
            <xm:f>'Opciones Tratamiento'!$B$9:$B$10</xm:f>
          </x14:formula1>
          <xm:sqref>AO12:AO14</xm:sqref>
        </x14:dataValidation>
        <x14:dataValidation type="list" allowBlank="1" showInputMessage="1" showErrorMessage="1" xr:uid="{84202F77-02A9-46A6-A9B1-44E7788553F0}">
          <x14:formula1>
            <xm:f>'Tabla Valoración controles'!$D$4:$D$6</xm:f>
          </x14:formula1>
          <xm:sqref>W12:W17</xm:sqref>
        </x14:dataValidation>
        <x14:dataValidation type="list" allowBlank="1" showInputMessage="1" showErrorMessage="1" xr:uid="{6841F703-8754-4FFE-9E71-F917BE0FB5E8}">
          <x14:formula1>
            <xm:f>'Tabla Valoración controles'!$D$7:$D$8</xm:f>
          </x14:formula1>
          <xm:sqref>X12:X17</xm:sqref>
        </x14:dataValidation>
        <x14:dataValidation type="list" allowBlank="1" showInputMessage="1" showErrorMessage="1" xr:uid="{D9B7D792-1A10-4A10-A137-F6BB1714476B}">
          <x14:formula1>
            <xm:f>'Tabla Valoración controles'!$D$9:$D$10</xm:f>
          </x14:formula1>
          <xm:sqref>Z12:Z17</xm:sqref>
        </x14:dataValidation>
        <x14:dataValidation type="list" allowBlank="1" showInputMessage="1" showErrorMessage="1" xr:uid="{69CF47E2-E003-45D6-AA8D-E871A8FA1940}">
          <x14:formula1>
            <xm:f>'Tabla Valoración controles'!$D$11:$D$12</xm:f>
          </x14:formula1>
          <xm:sqref>AA12:AA17</xm:sqref>
        </x14:dataValidation>
        <x14:dataValidation type="list" allowBlank="1" showInputMessage="1" showErrorMessage="1" xr:uid="{241C22B2-D4A6-43B7-BFFB-9EDA241CE075}">
          <x14:formula1>
            <xm:f>'Tabla Valoración controles'!$D$13:$D$14</xm:f>
          </x14:formula1>
          <xm:sqref>AB12:AB17</xm:sqref>
        </x14:dataValidation>
        <x14:dataValidation type="list" allowBlank="1" showInputMessage="1" showErrorMessage="1" xr:uid="{9E4039DB-C49B-43CB-A5A6-38B7B46FB26A}">
          <x14:formula1>
            <xm:f>'Opciones Tratamiento'!$B$2:$B$5</xm:f>
          </x14:formula1>
          <xm:sqref>AI12:AI17</xm:sqref>
        </x14:dataValidation>
        <x14:dataValidation type="custom" allowBlank="1" showInputMessage="1" showErrorMessage="1" error="Recuerde que las acciones se generan bajo la medida de mitigar el riesgo" xr:uid="{061EEB6E-1B53-4CF5-8429-869315BE2120}">
          <x14:formula1>
            <xm:f>IF(OR(AI12='Opciones Tratamiento'!$B$2,AI12='Opciones Tratamiento'!$B$3,AI12='Opciones Tratamiento'!$B$4),ISBLANK(AI12),ISTEXT(AI12))</xm:f>
          </x14:formula1>
          <xm:sqref>AN12:AN14</xm:sqref>
        </x14:dataValidation>
        <x14:dataValidation type="custom" allowBlank="1" showInputMessage="1" showErrorMessage="1" error="Recuerde que las acciones se generan bajo la medida de mitigar el riesgo" xr:uid="{9254ABDB-CD33-41B3-8F97-E644C89F3BE0}">
          <x14:formula1>
            <xm:f>IF(OR(AI12='Opciones Tratamiento'!$B$2,AI12='Opciones Tratamiento'!$B$3,AI12='Opciones Tratamiento'!$B$4),ISBLANK(AI12),ISTEXT(AI12))</xm:f>
          </x14:formula1>
          <xm:sqref>AJ12:AJ14 AJ17</xm:sqref>
        </x14:dataValidation>
        <x14:dataValidation type="custom" allowBlank="1" showInputMessage="1" showErrorMessage="1" error="Recuerde que las acciones se generan bajo la medida de mitigar el riesgo" xr:uid="{9D56077C-DF09-46F3-9951-040DCCFB8491}">
          <x14:formula1>
            <xm:f>IF(OR(AI12='Opciones Tratamiento'!$B$2,AI12='Opciones Tratamiento'!$B$3,AI12='Opciones Tratamiento'!$B$4),ISBLANK(AI12),ISTEXT(AI12))</xm:f>
          </x14:formula1>
          <xm:sqref>AK12:AK17</xm:sqref>
        </x14:dataValidation>
        <x14:dataValidation type="custom" allowBlank="1" showInputMessage="1" showErrorMessage="1" error="Recuerde que las acciones se generan bajo la medida de mitigar el riesgo" xr:uid="{3A135894-648F-474E-8669-000229D0D774}">
          <x14:formula1>
            <xm:f>IF(OR(AI12='Opciones Tratamiento'!$B$2,AI12='Opciones Tratamiento'!$B$3,AI12='Opciones Tratamiento'!$B$4),ISBLANK(AI12),ISTEXT(AI12))</xm:f>
          </x14:formula1>
          <xm:sqref>AL12:AL15 AL17</xm:sqref>
        </x14:dataValidation>
        <x14:dataValidation type="custom" allowBlank="1" showInputMessage="1" showErrorMessage="1" error="Recuerde que las acciones se generan bajo la medida de mitigar el riesgo" xr:uid="{2123FA04-9C96-4121-AFF9-F43E3D57EA72}">
          <x14:formula1>
            <xm:f>IF(OR(AI12='Opciones Tratamiento'!$B$2,AI12='Opciones Tratamiento'!$B$3,AI12='Opciones Tratamiento'!$B$4),ISBLANK(AI12),ISTEXT(AI12))</xm:f>
          </x14:formula1>
          <xm:sqref>AM12:AM14</xm:sqref>
        </x14:dataValidation>
        <x14:dataValidation type="custom" allowBlank="1" showInputMessage="1" showErrorMessage="1" error="Recuerde que las acciones se generan bajo la medida de mitigar el riesgo" xr:uid="{BF58C790-D119-4ABC-906E-4FF8A9FF5FCF}">
          <x14:formula1>
            <xm:f>IF(OR(AI17='C:\Users\anay\Downloads\[Mapa de riesgos Control Interno Seguim. 2a. linea.xlsx]Opciones Tratamiento'!#REF!,AI17='C:\Users\anay\Downloads\[Mapa de riesgos Control Interno Seguim. 2a. linea.xlsx]Opciones Tratamiento'!#REF!,AI17='C:\Users\anay\Downloads\[Mapa de riesgos Control Interno Seguim. 2a. linea.xlsx]Opciones Tratamiento'!#REF!),ISBLANK(AI17),ISTEXT(AI17))</xm:f>
          </x14:formula1>
          <xm:sqref>AN17</xm:sqref>
        </x14:dataValidation>
        <x14:dataValidation type="list" allowBlank="1" showInputMessage="1" showErrorMessage="1" xr:uid="{7A768243-89F1-4273-9E67-DC9F7B9EA86E}">
          <x14:formula1>
            <xm:f>'C:\Users\anay\Downloads\[Mapa de riesgos Control Interno Seguim. 2a. linea.xlsx]Opciones Tratamiento'!#REF!</xm:f>
          </x14:formula1>
          <xm:sqref>AO15:AO17 AS12:AS17 AV17</xm:sqref>
        </x14:dataValidation>
        <x14:dataValidation type="custom" allowBlank="1" showInputMessage="1" showErrorMessage="1" error="Recuerde que las acciones se generan bajo la medida de mitigar el riesgo" xr:uid="{9BAA56DA-2AFE-4BCF-9A0A-F636FD8FF4CC}">
          <x14:formula1>
            <xm:f>IF(OR(AI17='C:\Users\anay\Downloads\[Mapa de riesgos Control Interno Seguim. 2a. linea.xlsx]Opciones Tratamiento'!#REF!,AI17='C:\Users\anay\Downloads\[Mapa de riesgos Control Interno Seguim. 2a. linea.xlsx]Opciones Tratamiento'!#REF!,AI17='C:\Users\anay\Downloads\[Mapa de riesgos Control Interno Seguim. 2a. linea.xlsx]Opciones Tratamiento'!#REF!),ISBLANK(AI17),ISTEXT(AI17))</xm:f>
          </x14:formula1>
          <xm:sqref>AM17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226</v>
      </c>
      <c r="B1" t="s">
        <v>235</v>
      </c>
      <c r="C1" t="s">
        <v>241</v>
      </c>
      <c r="D1" t="s">
        <v>250</v>
      </c>
    </row>
    <row r="2" spans="1:4" x14ac:dyDescent="0.25">
      <c r="A2" t="s">
        <v>234</v>
      </c>
      <c r="B2" t="s">
        <v>236</v>
      </c>
      <c r="C2" t="s">
        <v>242</v>
      </c>
      <c r="D2" t="s">
        <v>247</v>
      </c>
    </row>
    <row r="3" spans="1:4" x14ac:dyDescent="0.25">
      <c r="A3" t="s">
        <v>227</v>
      </c>
      <c r="B3" t="s">
        <v>229</v>
      </c>
      <c r="C3" t="s">
        <v>243</v>
      </c>
      <c r="D3" t="s">
        <v>248</v>
      </c>
    </row>
    <row r="4" spans="1:4" x14ac:dyDescent="0.25">
      <c r="A4" t="s">
        <v>228</v>
      </c>
      <c r="B4" t="s">
        <v>237</v>
      </c>
      <c r="C4" t="s">
        <v>244</v>
      </c>
      <c r="D4" t="s">
        <v>249</v>
      </c>
    </row>
    <row r="5" spans="1:4" x14ac:dyDescent="0.25">
      <c r="A5" t="s">
        <v>229</v>
      </c>
      <c r="B5" t="s">
        <v>238</v>
      </c>
      <c r="C5" t="s">
        <v>245</v>
      </c>
      <c r="D5" t="s">
        <v>246</v>
      </c>
    </row>
    <row r="6" spans="1:4" x14ac:dyDescent="0.25">
      <c r="A6" t="s">
        <v>230</v>
      </c>
      <c r="B6" t="s">
        <v>239</v>
      </c>
      <c r="C6" t="s">
        <v>246</v>
      </c>
    </row>
    <row r="7" spans="1:4" x14ac:dyDescent="0.25">
      <c r="A7" t="s">
        <v>231</v>
      </c>
      <c r="B7" t="s">
        <v>240</v>
      </c>
    </row>
    <row r="8" spans="1:4" x14ac:dyDescent="0.25">
      <c r="A8" t="s">
        <v>232</v>
      </c>
    </row>
    <row r="9" spans="1:4" x14ac:dyDescent="0.25">
      <c r="A9" t="s">
        <v>233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E18" sqref="BE18"/>
    </sheetView>
  </sheetViews>
  <sheetFormatPr baseColWidth="10" defaultRowHeight="15" x14ac:dyDescent="0.25"/>
  <cols>
    <col min="2" max="20" width="5.7109375" customWidth="1"/>
    <col min="21" max="21" width="8.5703125" customWidth="1"/>
    <col min="2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58" t="s">
        <v>158</v>
      </c>
      <c r="C2" s="358"/>
      <c r="D2" s="358"/>
      <c r="E2" s="358"/>
      <c r="F2" s="358"/>
      <c r="G2" s="358"/>
      <c r="H2" s="358"/>
      <c r="I2" s="358"/>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58"/>
      <c r="C3" s="358"/>
      <c r="D3" s="358"/>
      <c r="E3" s="358"/>
      <c r="F3" s="358"/>
      <c r="G3" s="358"/>
      <c r="H3" s="358"/>
      <c r="I3" s="35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58"/>
      <c r="C4" s="358"/>
      <c r="D4" s="358"/>
      <c r="E4" s="358"/>
      <c r="F4" s="358"/>
      <c r="G4" s="358"/>
      <c r="H4" s="358"/>
      <c r="I4" s="35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73" t="s">
        <v>4</v>
      </c>
      <c r="C6" s="273"/>
      <c r="D6" s="274"/>
      <c r="E6" s="311" t="s">
        <v>115</v>
      </c>
      <c r="F6" s="312"/>
      <c r="G6" s="312"/>
      <c r="H6" s="312"/>
      <c r="I6" s="312"/>
      <c r="J6" s="324" t="str">
        <f>IF(AND('Mapa final'!$L$12="Muy Alta",'Mapa final'!$P$12="Leve"),CONCATENATE("R",'Mapa final'!$A$12),"")</f>
        <v/>
      </c>
      <c r="K6" s="325"/>
      <c r="L6" s="325" t="str">
        <f>IF(AND('Mapa final'!$L$12="Muy Alta",'Mapa final'!$P$12="Leve"),CONCATENATE("R",'Mapa final'!$A$12),"")</f>
        <v/>
      </c>
      <c r="M6" s="325"/>
      <c r="N6" s="325" t="str">
        <f>IF(AND('Mapa final'!$L$12="Muy Alta",'Mapa final'!$P$12="Leve"),CONCATENATE("R",'Mapa final'!$A$12),"")</f>
        <v/>
      </c>
      <c r="O6" s="327"/>
      <c r="P6" s="324" t="str">
        <f>IF(AND('Mapa final'!$L$12="Muy Alta",'Mapa final'!$P$12="Leve"),CONCATENATE("R",'Mapa final'!$A$12),"")</f>
        <v/>
      </c>
      <c r="Q6" s="325"/>
      <c r="R6" s="325" t="str">
        <f>IF(AND('Mapa final'!$L$12="Muy Alta",'Mapa final'!$P$12="Leve"),CONCATENATE("R",'Mapa final'!$A$12),"")</f>
        <v/>
      </c>
      <c r="S6" s="325"/>
      <c r="T6" s="325" t="str">
        <f>IF(AND('Mapa final'!$L$12="Muy Alta",'Mapa final'!$P$12="Leve"),CONCATENATE("R",'Mapa final'!$A$12),"")</f>
        <v/>
      </c>
      <c r="U6" s="327"/>
      <c r="V6" s="324" t="str">
        <f>IF(AND('Mapa final'!$L$12="Muy Alta",'Mapa final'!$P$12="Leve"),CONCATENATE("R",'Mapa final'!$A$12),"")</f>
        <v/>
      </c>
      <c r="W6" s="325"/>
      <c r="X6" s="325" t="str">
        <f>IF(AND('Mapa final'!$L$12="Muy Alta",'Mapa final'!$P$12="Leve"),CONCATENATE("R",'Mapa final'!$A$12),"")</f>
        <v/>
      </c>
      <c r="Y6" s="325"/>
      <c r="Z6" s="325" t="str">
        <f>IF(AND('Mapa final'!$L$12="Muy Alta",'Mapa final'!$P$12="Leve"),CONCATENATE("R",'Mapa final'!$A$12),"")</f>
        <v/>
      </c>
      <c r="AA6" s="327"/>
      <c r="AB6" s="324" t="str">
        <f>IF(AND('Mapa final'!$L$12="Muy Alta",'Mapa final'!$P$12="Leve"),CONCATENATE("R",'Mapa final'!$A$12),"")</f>
        <v/>
      </c>
      <c r="AC6" s="325"/>
      <c r="AD6" s="325" t="str">
        <f>IF(AND('Mapa final'!$L$12="Muy Alta",'Mapa final'!$P$12="Leve"),CONCATENATE("R",'Mapa final'!$A$12),"")</f>
        <v/>
      </c>
      <c r="AE6" s="325"/>
      <c r="AF6" s="325" t="str">
        <f>IF(AND('Mapa final'!$L$12="Muy Alta",'Mapa final'!$P$12="Leve"),CONCATENATE("R",'Mapa final'!$A$12),"")</f>
        <v/>
      </c>
      <c r="AG6" s="325"/>
      <c r="AH6" s="337" t="str">
        <f>IF(AND('Mapa final'!$L$12="Muy Alta",'Mapa final'!$P$12="Catastrófico"),CONCATENATE("R",'Mapa final'!$A$12),"")</f>
        <v/>
      </c>
      <c r="AI6" s="338"/>
      <c r="AJ6" s="338" t="str">
        <f>IF(AND('Mapa final'!$L$12="Muy Alta",'Mapa final'!$P$12="Catastrófico"),CONCATENATE("R",'Mapa final'!$A$12),"")</f>
        <v/>
      </c>
      <c r="AK6" s="338"/>
      <c r="AL6" s="338" t="str">
        <f>IF(AND('Mapa final'!$L$12="Muy Alta",'Mapa final'!$P$12="Catastrófico"),CONCATENATE("R",'Mapa final'!$A$12),"")</f>
        <v/>
      </c>
      <c r="AM6" s="339"/>
      <c r="AO6" s="275" t="s">
        <v>78</v>
      </c>
      <c r="AP6" s="276"/>
      <c r="AQ6" s="276"/>
      <c r="AR6" s="276"/>
      <c r="AS6" s="276"/>
      <c r="AT6" s="27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73"/>
      <c r="C7" s="273"/>
      <c r="D7" s="274"/>
      <c r="E7" s="314"/>
      <c r="F7" s="315"/>
      <c r="G7" s="315"/>
      <c r="H7" s="315"/>
      <c r="I7" s="315"/>
      <c r="J7" s="326"/>
      <c r="K7" s="320"/>
      <c r="L7" s="320"/>
      <c r="M7" s="320"/>
      <c r="N7" s="320"/>
      <c r="O7" s="321"/>
      <c r="P7" s="326"/>
      <c r="Q7" s="320"/>
      <c r="R7" s="320"/>
      <c r="S7" s="320"/>
      <c r="T7" s="320"/>
      <c r="U7" s="321"/>
      <c r="V7" s="326"/>
      <c r="W7" s="320"/>
      <c r="X7" s="320"/>
      <c r="Y7" s="320"/>
      <c r="Z7" s="320"/>
      <c r="AA7" s="321"/>
      <c r="AB7" s="326"/>
      <c r="AC7" s="320"/>
      <c r="AD7" s="320"/>
      <c r="AE7" s="320"/>
      <c r="AF7" s="320"/>
      <c r="AG7" s="320"/>
      <c r="AH7" s="331"/>
      <c r="AI7" s="332"/>
      <c r="AJ7" s="332"/>
      <c r="AK7" s="332"/>
      <c r="AL7" s="332"/>
      <c r="AM7" s="333"/>
      <c r="AN7" s="70"/>
      <c r="AO7" s="278"/>
      <c r="AP7" s="279"/>
      <c r="AQ7" s="279"/>
      <c r="AR7" s="279"/>
      <c r="AS7" s="279"/>
      <c r="AT7" s="28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73"/>
      <c r="C8" s="273"/>
      <c r="D8" s="274"/>
      <c r="E8" s="314"/>
      <c r="F8" s="315"/>
      <c r="G8" s="315"/>
      <c r="H8" s="315"/>
      <c r="I8" s="315"/>
      <c r="J8" s="326" t="str">
        <f>IF(AND('Mapa final'!$L$12="Muy Alta",'Mapa final'!$P$12="Leve"),CONCATENATE("R",'Mapa final'!$A$12),"")</f>
        <v/>
      </c>
      <c r="K8" s="320"/>
      <c r="L8" s="320" t="str">
        <f>IF(AND('Mapa final'!$L$12="Muy Alta",'Mapa final'!$P$12="Leve"),CONCATENATE("R",'Mapa final'!$A$12),"")</f>
        <v/>
      </c>
      <c r="M8" s="320"/>
      <c r="N8" s="320" t="str">
        <f>IF(AND('Mapa final'!$L$12="Muy Alta",'Mapa final'!$P$12="Leve"),CONCATENATE("R",'Mapa final'!$A$12),"")</f>
        <v/>
      </c>
      <c r="O8" s="321"/>
      <c r="P8" s="326" t="str">
        <f>IF(AND('Mapa final'!$L$12="Muy Alta",'Mapa final'!$P$12="Leve"),CONCATENATE("R",'Mapa final'!$A$12),"")</f>
        <v/>
      </c>
      <c r="Q8" s="320"/>
      <c r="R8" s="320" t="str">
        <f>IF(AND('Mapa final'!$L$12="Muy Alta",'Mapa final'!$P$12="Leve"),CONCATENATE("R",'Mapa final'!$A$12),"")</f>
        <v/>
      </c>
      <c r="S8" s="320"/>
      <c r="T8" s="320" t="str">
        <f>IF(AND('Mapa final'!$L$12="Muy Alta",'Mapa final'!$P$12="Leve"),CONCATENATE("R",'Mapa final'!$A$12),"")</f>
        <v/>
      </c>
      <c r="U8" s="321"/>
      <c r="V8" s="326" t="str">
        <f>IF(AND('Mapa final'!$L$12="Muy Alta",'Mapa final'!$P$12="Leve"),CONCATENATE("R",'Mapa final'!$A$12),"")</f>
        <v/>
      </c>
      <c r="W8" s="320"/>
      <c r="X8" s="320" t="str">
        <f>IF(AND('Mapa final'!$L$12="Muy Alta",'Mapa final'!$P$12="Leve"),CONCATENATE("R",'Mapa final'!$A$12),"")</f>
        <v/>
      </c>
      <c r="Y8" s="320"/>
      <c r="Z8" s="320" t="str">
        <f>IF(AND('Mapa final'!$L$12="Muy Alta",'Mapa final'!$P$12="Leve"),CONCATENATE("R",'Mapa final'!$A$12),"")</f>
        <v/>
      </c>
      <c r="AA8" s="321"/>
      <c r="AB8" s="326" t="str">
        <f>IF(AND('Mapa final'!$L$12="Muy Alta",'Mapa final'!$P$12="Leve"),CONCATENATE("R",'Mapa final'!$A$12),"")</f>
        <v/>
      </c>
      <c r="AC8" s="320"/>
      <c r="AD8" s="320" t="str">
        <f>IF(AND('Mapa final'!$L$12="Muy Alta",'Mapa final'!$P$12="Leve"),CONCATENATE("R",'Mapa final'!$A$12),"")</f>
        <v/>
      </c>
      <c r="AE8" s="320"/>
      <c r="AF8" s="320" t="str">
        <f>IF(AND('Mapa final'!$L$12="Muy Alta",'Mapa final'!$P$12="Leve"),CONCATENATE("R",'Mapa final'!$A$12),"")</f>
        <v/>
      </c>
      <c r="AG8" s="320"/>
      <c r="AH8" s="331" t="str">
        <f>IF(AND('Mapa final'!$L$12="Muy Alta",'Mapa final'!$P$12="Catastrófico"),CONCATENATE("R",'Mapa final'!$A$12),"")</f>
        <v/>
      </c>
      <c r="AI8" s="332"/>
      <c r="AJ8" s="332" t="str">
        <f>IF(AND('Mapa final'!$L$12="Muy Alta",'Mapa final'!$P$12="Catastrófico"),CONCATENATE("R",'Mapa final'!$A$12),"")</f>
        <v/>
      </c>
      <c r="AK8" s="332"/>
      <c r="AL8" s="332" t="str">
        <f>IF(AND('Mapa final'!$L$12="Muy Alta",'Mapa final'!$P$12="Catastrófico"),CONCATENATE("R",'Mapa final'!$A$12),"")</f>
        <v/>
      </c>
      <c r="AM8" s="333"/>
      <c r="AN8" s="70"/>
      <c r="AO8" s="278"/>
      <c r="AP8" s="279"/>
      <c r="AQ8" s="279"/>
      <c r="AR8" s="279"/>
      <c r="AS8" s="279"/>
      <c r="AT8" s="28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73"/>
      <c r="C9" s="273"/>
      <c r="D9" s="274"/>
      <c r="E9" s="314"/>
      <c r="F9" s="315"/>
      <c r="G9" s="315"/>
      <c r="H9" s="315"/>
      <c r="I9" s="315"/>
      <c r="J9" s="326"/>
      <c r="K9" s="320"/>
      <c r="L9" s="320"/>
      <c r="M9" s="320"/>
      <c r="N9" s="320"/>
      <c r="O9" s="321"/>
      <c r="P9" s="326"/>
      <c r="Q9" s="320"/>
      <c r="R9" s="320"/>
      <c r="S9" s="320"/>
      <c r="T9" s="320"/>
      <c r="U9" s="321"/>
      <c r="V9" s="326"/>
      <c r="W9" s="320"/>
      <c r="X9" s="320"/>
      <c r="Y9" s="320"/>
      <c r="Z9" s="320"/>
      <c r="AA9" s="321"/>
      <c r="AB9" s="326"/>
      <c r="AC9" s="320"/>
      <c r="AD9" s="320"/>
      <c r="AE9" s="320"/>
      <c r="AF9" s="320"/>
      <c r="AG9" s="320"/>
      <c r="AH9" s="331"/>
      <c r="AI9" s="332"/>
      <c r="AJ9" s="332"/>
      <c r="AK9" s="332"/>
      <c r="AL9" s="332"/>
      <c r="AM9" s="333"/>
      <c r="AN9" s="70"/>
      <c r="AO9" s="278"/>
      <c r="AP9" s="279"/>
      <c r="AQ9" s="279"/>
      <c r="AR9" s="279"/>
      <c r="AS9" s="279"/>
      <c r="AT9" s="28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73"/>
      <c r="C10" s="273"/>
      <c r="D10" s="274"/>
      <c r="E10" s="314"/>
      <c r="F10" s="315"/>
      <c r="G10" s="315"/>
      <c r="H10" s="315"/>
      <c r="I10" s="315"/>
      <c r="J10" s="326" t="str">
        <f>IF(AND('Mapa final'!$L$12="Muy Alta",'Mapa final'!$P$12="Leve"),CONCATENATE("R",'Mapa final'!$A$12),"")</f>
        <v/>
      </c>
      <c r="K10" s="320"/>
      <c r="L10" s="320" t="str">
        <f>IF(AND('Mapa final'!$L$12="Muy Alta",'Mapa final'!$P$12="Leve"),CONCATENATE("R",'Mapa final'!$A$12),"")</f>
        <v/>
      </c>
      <c r="M10" s="320"/>
      <c r="N10" s="320" t="str">
        <f>IF(AND('Mapa final'!$L$12="Muy Alta",'Mapa final'!$P$12="Leve"),CONCATENATE("R",'Mapa final'!$A$12),"")</f>
        <v/>
      </c>
      <c r="O10" s="321"/>
      <c r="P10" s="326" t="str">
        <f>IF(AND('Mapa final'!$L$12="Muy Alta",'Mapa final'!$P$12="Leve"),CONCATENATE("R",'Mapa final'!$A$12),"")</f>
        <v/>
      </c>
      <c r="Q10" s="320"/>
      <c r="R10" s="320" t="str">
        <f>IF(AND('Mapa final'!$L$12="Muy Alta",'Mapa final'!$P$12="Leve"),CONCATENATE("R",'Mapa final'!$A$12),"")</f>
        <v/>
      </c>
      <c r="S10" s="320"/>
      <c r="T10" s="320" t="str">
        <f>IF(AND('Mapa final'!$L$12="Muy Alta",'Mapa final'!$P$12="Leve"),CONCATENATE("R",'Mapa final'!$A$12),"")</f>
        <v/>
      </c>
      <c r="U10" s="321"/>
      <c r="V10" s="326" t="str">
        <f>IF(AND('Mapa final'!$L$12="Muy Alta",'Mapa final'!$P$12="Leve"),CONCATENATE("R",'Mapa final'!$A$12),"")</f>
        <v/>
      </c>
      <c r="W10" s="320"/>
      <c r="X10" s="320" t="str">
        <f>IF(AND('Mapa final'!$L$12="Muy Alta",'Mapa final'!$P$12="Leve"),CONCATENATE("R",'Mapa final'!$A$12),"")</f>
        <v/>
      </c>
      <c r="Y10" s="320"/>
      <c r="Z10" s="320" t="str">
        <f>IF(AND('Mapa final'!$L$12="Muy Alta",'Mapa final'!$P$12="Leve"),CONCATENATE("R",'Mapa final'!$A$12),"")</f>
        <v/>
      </c>
      <c r="AA10" s="321"/>
      <c r="AB10" s="326" t="str">
        <f>IF(AND('Mapa final'!$L$12="Muy Alta",'Mapa final'!$P$12="Leve"),CONCATENATE("R",'Mapa final'!$A$12),"")</f>
        <v/>
      </c>
      <c r="AC10" s="320"/>
      <c r="AD10" s="320" t="str">
        <f>IF(AND('Mapa final'!$L$12="Muy Alta",'Mapa final'!$P$12="Leve"),CONCATENATE("R",'Mapa final'!$A$12),"")</f>
        <v/>
      </c>
      <c r="AE10" s="320"/>
      <c r="AF10" s="320" t="str">
        <f>IF(AND('Mapa final'!$L$12="Muy Alta",'Mapa final'!$P$12="Leve"),CONCATENATE("R",'Mapa final'!$A$12),"")</f>
        <v/>
      </c>
      <c r="AG10" s="320"/>
      <c r="AH10" s="331" t="str">
        <f>IF(AND('Mapa final'!$L$12="Muy Alta",'Mapa final'!$P$12="Catastrófico"),CONCATENATE("R",'Mapa final'!$A$12),"")</f>
        <v/>
      </c>
      <c r="AI10" s="332"/>
      <c r="AJ10" s="332" t="str">
        <f>IF(AND('Mapa final'!$L$12="Muy Alta",'Mapa final'!$P$12="Catastrófico"),CONCATENATE("R",'Mapa final'!$A$12),"")</f>
        <v/>
      </c>
      <c r="AK10" s="332"/>
      <c r="AL10" s="332" t="str">
        <f>IF(AND('Mapa final'!$L$12="Muy Alta",'Mapa final'!$P$12="Catastrófico"),CONCATENATE("R",'Mapa final'!$A$12),"")</f>
        <v/>
      </c>
      <c r="AM10" s="333"/>
      <c r="AN10" s="70"/>
      <c r="AO10" s="278"/>
      <c r="AP10" s="279"/>
      <c r="AQ10" s="279"/>
      <c r="AR10" s="279"/>
      <c r="AS10" s="279"/>
      <c r="AT10" s="28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73"/>
      <c r="C11" s="273"/>
      <c r="D11" s="274"/>
      <c r="E11" s="314"/>
      <c r="F11" s="315"/>
      <c r="G11" s="315"/>
      <c r="H11" s="315"/>
      <c r="I11" s="315"/>
      <c r="J11" s="326"/>
      <c r="K11" s="320"/>
      <c r="L11" s="320"/>
      <c r="M11" s="320"/>
      <c r="N11" s="320"/>
      <c r="O11" s="321"/>
      <c r="P11" s="326"/>
      <c r="Q11" s="320"/>
      <c r="R11" s="320"/>
      <c r="S11" s="320"/>
      <c r="T11" s="320"/>
      <c r="U11" s="321"/>
      <c r="V11" s="326"/>
      <c r="W11" s="320"/>
      <c r="X11" s="320"/>
      <c r="Y11" s="320"/>
      <c r="Z11" s="320"/>
      <c r="AA11" s="321"/>
      <c r="AB11" s="326"/>
      <c r="AC11" s="320"/>
      <c r="AD11" s="320"/>
      <c r="AE11" s="320"/>
      <c r="AF11" s="320"/>
      <c r="AG11" s="320"/>
      <c r="AH11" s="331"/>
      <c r="AI11" s="332"/>
      <c r="AJ11" s="332"/>
      <c r="AK11" s="332"/>
      <c r="AL11" s="332"/>
      <c r="AM11" s="333"/>
      <c r="AN11" s="70"/>
      <c r="AO11" s="278"/>
      <c r="AP11" s="279"/>
      <c r="AQ11" s="279"/>
      <c r="AR11" s="279"/>
      <c r="AS11" s="279"/>
      <c r="AT11" s="28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73"/>
      <c r="C12" s="273"/>
      <c r="D12" s="274"/>
      <c r="E12" s="314"/>
      <c r="F12" s="315"/>
      <c r="G12" s="315"/>
      <c r="H12" s="315"/>
      <c r="I12" s="315"/>
      <c r="J12" s="326" t="str">
        <f>IF(AND('Mapa final'!$L$12="Muy Alta",'Mapa final'!$P$12="Leve"),CONCATENATE("R",'Mapa final'!$A$12),"")</f>
        <v/>
      </c>
      <c r="K12" s="320"/>
      <c r="L12" s="320" t="str">
        <f>IF(AND('Mapa final'!$L$12="Muy Alta",'Mapa final'!$P$12="Leve"),CONCATENATE("R",'Mapa final'!$A$12),"")</f>
        <v/>
      </c>
      <c r="M12" s="320"/>
      <c r="N12" s="320" t="str">
        <f>IF(AND('Mapa final'!$L$12="Muy Alta",'Mapa final'!$P$12="Leve"),CONCATENATE("R",'Mapa final'!$A$12),"")</f>
        <v/>
      </c>
      <c r="O12" s="321"/>
      <c r="P12" s="326" t="str">
        <f>IF(AND('Mapa final'!$L$12="Muy Alta",'Mapa final'!$P$12="Leve"),CONCATENATE("R",'Mapa final'!$A$12),"")</f>
        <v/>
      </c>
      <c r="Q12" s="320"/>
      <c r="R12" s="320" t="str">
        <f>IF(AND('Mapa final'!$L$12="Muy Alta",'Mapa final'!$P$12="Leve"),CONCATENATE("R",'Mapa final'!$A$12),"")</f>
        <v/>
      </c>
      <c r="S12" s="320"/>
      <c r="T12" s="320" t="str">
        <f>IF(AND('Mapa final'!$L$12="Muy Alta",'Mapa final'!$P$12="Leve"),CONCATENATE("R",'Mapa final'!$A$12),"")</f>
        <v/>
      </c>
      <c r="U12" s="321"/>
      <c r="V12" s="326" t="str">
        <f>IF(AND('Mapa final'!$L$12="Muy Alta",'Mapa final'!$P$12="Leve"),CONCATENATE("R",'Mapa final'!$A$12),"")</f>
        <v/>
      </c>
      <c r="W12" s="320"/>
      <c r="X12" s="320" t="str">
        <f>IF(AND('Mapa final'!$L$12="Muy Alta",'Mapa final'!$P$12="Leve"),CONCATENATE("R",'Mapa final'!$A$12),"")</f>
        <v/>
      </c>
      <c r="Y12" s="320"/>
      <c r="Z12" s="320" t="str">
        <f>IF(AND('Mapa final'!$L$12="Muy Alta",'Mapa final'!$P$12="Leve"),CONCATENATE("R",'Mapa final'!$A$12),"")</f>
        <v/>
      </c>
      <c r="AA12" s="321"/>
      <c r="AB12" s="326" t="str">
        <f>IF(AND('Mapa final'!$L$12="Muy Alta",'Mapa final'!$P$12="Leve"),CONCATENATE("R",'Mapa final'!$A$12),"")</f>
        <v/>
      </c>
      <c r="AC12" s="320"/>
      <c r="AD12" s="320" t="str">
        <f>IF(AND('Mapa final'!$L$12="Muy Alta",'Mapa final'!$P$12="Leve"),CONCATENATE("R",'Mapa final'!$A$12),"")</f>
        <v/>
      </c>
      <c r="AE12" s="320"/>
      <c r="AF12" s="320" t="str">
        <f>IF(AND('Mapa final'!$L$12="Muy Alta",'Mapa final'!$P$12="Leve"),CONCATENATE("R",'Mapa final'!$A$12),"")</f>
        <v/>
      </c>
      <c r="AG12" s="320"/>
      <c r="AH12" s="331" t="str">
        <f>IF(AND('Mapa final'!$L$12="Muy Alta",'Mapa final'!$P$12="Catastrófico"),CONCATENATE("R",'Mapa final'!$A$12),"")</f>
        <v/>
      </c>
      <c r="AI12" s="332"/>
      <c r="AJ12" s="332" t="str">
        <f>IF(AND('Mapa final'!$L$12="Muy Alta",'Mapa final'!$P$12="Catastrófico"),CONCATENATE("R",'Mapa final'!$A$12),"")</f>
        <v/>
      </c>
      <c r="AK12" s="332"/>
      <c r="AL12" s="332" t="str">
        <f>IF(AND('Mapa final'!$L$12="Muy Alta",'Mapa final'!$P$12="Catastrófico"),CONCATENATE("R",'Mapa final'!$A$12),"")</f>
        <v/>
      </c>
      <c r="AM12" s="333"/>
      <c r="AN12" s="70"/>
      <c r="AO12" s="278"/>
      <c r="AP12" s="279"/>
      <c r="AQ12" s="279"/>
      <c r="AR12" s="279"/>
      <c r="AS12" s="279"/>
      <c r="AT12" s="28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73"/>
      <c r="C13" s="273"/>
      <c r="D13" s="274"/>
      <c r="E13" s="317"/>
      <c r="F13" s="318"/>
      <c r="G13" s="318"/>
      <c r="H13" s="318"/>
      <c r="I13" s="318"/>
      <c r="J13" s="330"/>
      <c r="K13" s="322"/>
      <c r="L13" s="322"/>
      <c r="M13" s="322"/>
      <c r="N13" s="322"/>
      <c r="O13" s="323"/>
      <c r="P13" s="330"/>
      <c r="Q13" s="322"/>
      <c r="R13" s="322"/>
      <c r="S13" s="322"/>
      <c r="T13" s="322"/>
      <c r="U13" s="323"/>
      <c r="V13" s="330"/>
      <c r="W13" s="322"/>
      <c r="X13" s="322"/>
      <c r="Y13" s="322"/>
      <c r="Z13" s="322"/>
      <c r="AA13" s="323"/>
      <c r="AB13" s="330"/>
      <c r="AC13" s="322"/>
      <c r="AD13" s="322"/>
      <c r="AE13" s="322"/>
      <c r="AF13" s="322"/>
      <c r="AG13" s="322"/>
      <c r="AH13" s="334"/>
      <c r="AI13" s="335"/>
      <c r="AJ13" s="335"/>
      <c r="AK13" s="335"/>
      <c r="AL13" s="335"/>
      <c r="AM13" s="336"/>
      <c r="AN13" s="70"/>
      <c r="AO13" s="281"/>
      <c r="AP13" s="282"/>
      <c r="AQ13" s="282"/>
      <c r="AR13" s="282"/>
      <c r="AS13" s="282"/>
      <c r="AT13" s="28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73"/>
      <c r="C14" s="273"/>
      <c r="D14" s="274"/>
      <c r="E14" s="311" t="s">
        <v>114</v>
      </c>
      <c r="F14" s="312"/>
      <c r="G14" s="312"/>
      <c r="H14" s="312"/>
      <c r="I14" s="312"/>
      <c r="J14" s="346" t="str">
        <f>IF(AND('Mapa final'!$L$12="Alta",'Mapa final'!$P$12="Leve"),CONCATENATE("R",'Mapa final'!$A$12),"")</f>
        <v/>
      </c>
      <c r="K14" s="347"/>
      <c r="L14" s="347" t="str">
        <f>IF(AND('Mapa final'!$L$12="Alta",'Mapa final'!$P$12="Leve"),CONCATENATE("R",'Mapa final'!$A$12),"")</f>
        <v/>
      </c>
      <c r="M14" s="347"/>
      <c r="N14" s="347" t="str">
        <f>IF(AND('Mapa final'!$L$12="Alta",'Mapa final'!$P$12="Leve"),CONCATENATE("R",'Mapa final'!$A$12),"")</f>
        <v/>
      </c>
      <c r="O14" s="348"/>
      <c r="P14" s="346" t="str">
        <f>IF(AND('Mapa final'!$L$12="Alta",'Mapa final'!$P$12="Leve"),CONCATENATE("R",'Mapa final'!$A$12),"")</f>
        <v/>
      </c>
      <c r="Q14" s="347"/>
      <c r="R14" s="347" t="str">
        <f>IF(AND('Mapa final'!$L$12="Alta",'Mapa final'!$P$12="Leve"),CONCATENATE("R",'Mapa final'!$A$12),"")</f>
        <v/>
      </c>
      <c r="S14" s="347"/>
      <c r="T14" s="347" t="str">
        <f>IF(AND('Mapa final'!$L$12="Alta",'Mapa final'!$P$12="Leve"),CONCATENATE("R",'Mapa final'!$A$12),"")</f>
        <v/>
      </c>
      <c r="U14" s="348"/>
      <c r="V14" s="324" t="str">
        <f>IF(AND('Mapa final'!$L$12="Muy Alta",'Mapa final'!$P$12="Leve"),CONCATENATE("R",'Mapa final'!$A$12),"")</f>
        <v/>
      </c>
      <c r="W14" s="325"/>
      <c r="X14" s="325" t="str">
        <f>IF(AND('Mapa final'!$L$12="Muy Alta",'Mapa final'!$P$12="Leve"),CONCATENATE("R",'Mapa final'!$A$12),"")</f>
        <v/>
      </c>
      <c r="Y14" s="325"/>
      <c r="Z14" s="325" t="str">
        <f>IF(AND('Mapa final'!$L$12="Muy Alta",'Mapa final'!$P$12="Leve"),CONCATENATE("R",'Mapa final'!$A$12),"")</f>
        <v/>
      </c>
      <c r="AA14" s="327"/>
      <c r="AB14" s="324" t="str">
        <f>IF(AND('Mapa final'!$L$12="Muy Alta",'Mapa final'!$P$12="Leve"),CONCATENATE("R",'Mapa final'!$A$12),"")</f>
        <v/>
      </c>
      <c r="AC14" s="325"/>
      <c r="AD14" s="325" t="str">
        <f>IF(AND('Mapa final'!$L$12="Muy Alta",'Mapa final'!$P$12="Leve"),CONCATENATE("R",'Mapa final'!$A$12),"")</f>
        <v/>
      </c>
      <c r="AE14" s="325"/>
      <c r="AF14" s="325" t="str">
        <f>IF(AND('Mapa final'!$L$12="Muy Alta",'Mapa final'!$P$12="Leve"),CONCATENATE("R",'Mapa final'!$A$12),"")</f>
        <v/>
      </c>
      <c r="AG14" s="327"/>
      <c r="AH14" s="337" t="str">
        <f>IF(AND('Mapa final'!$L$12="Muy Alta",'Mapa final'!$P$12="Catastrófico"),CONCATENATE("R",'Mapa final'!$A$12),"")</f>
        <v/>
      </c>
      <c r="AI14" s="338"/>
      <c r="AJ14" s="338" t="str">
        <f>IF(AND('Mapa final'!$L$12="Muy Alta",'Mapa final'!$P$12="Catastrófico"),CONCATENATE("R",'Mapa final'!$A$12),"")</f>
        <v/>
      </c>
      <c r="AK14" s="338"/>
      <c r="AL14" s="338" t="str">
        <f>IF(AND('Mapa final'!$L$12="Muy Alta",'Mapa final'!$P$12="Catastrófico"),CONCATENATE("R",'Mapa final'!$A$12),"")</f>
        <v/>
      </c>
      <c r="AM14" s="339"/>
      <c r="AN14" s="70"/>
      <c r="AO14" s="284" t="s">
        <v>79</v>
      </c>
      <c r="AP14" s="285"/>
      <c r="AQ14" s="285"/>
      <c r="AR14" s="285"/>
      <c r="AS14" s="285"/>
      <c r="AT14" s="28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73"/>
      <c r="C15" s="273"/>
      <c r="D15" s="274"/>
      <c r="E15" s="314"/>
      <c r="F15" s="315"/>
      <c r="G15" s="315"/>
      <c r="H15" s="315"/>
      <c r="I15" s="315"/>
      <c r="J15" s="340"/>
      <c r="K15" s="341"/>
      <c r="L15" s="341"/>
      <c r="M15" s="341"/>
      <c r="N15" s="341"/>
      <c r="O15" s="342"/>
      <c r="P15" s="340"/>
      <c r="Q15" s="341"/>
      <c r="R15" s="341"/>
      <c r="S15" s="341"/>
      <c r="T15" s="341"/>
      <c r="U15" s="342"/>
      <c r="V15" s="326"/>
      <c r="W15" s="320"/>
      <c r="X15" s="320"/>
      <c r="Y15" s="320"/>
      <c r="Z15" s="320"/>
      <c r="AA15" s="321"/>
      <c r="AB15" s="326"/>
      <c r="AC15" s="320"/>
      <c r="AD15" s="320"/>
      <c r="AE15" s="320"/>
      <c r="AF15" s="320"/>
      <c r="AG15" s="321"/>
      <c r="AH15" s="331"/>
      <c r="AI15" s="332"/>
      <c r="AJ15" s="332"/>
      <c r="AK15" s="332"/>
      <c r="AL15" s="332"/>
      <c r="AM15" s="333"/>
      <c r="AN15" s="70"/>
      <c r="AO15" s="287"/>
      <c r="AP15" s="288"/>
      <c r="AQ15" s="288"/>
      <c r="AR15" s="288"/>
      <c r="AS15" s="288"/>
      <c r="AT15" s="28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73"/>
      <c r="C16" s="273"/>
      <c r="D16" s="274"/>
      <c r="E16" s="314"/>
      <c r="F16" s="315"/>
      <c r="G16" s="315"/>
      <c r="H16" s="315"/>
      <c r="I16" s="315"/>
      <c r="J16" s="340" t="str">
        <f>IF(AND('Mapa final'!$L$12="Alta",'Mapa final'!$P$12="Leve"),CONCATENATE("R",'Mapa final'!$A$12),"")</f>
        <v/>
      </c>
      <c r="K16" s="341"/>
      <c r="L16" s="341" t="str">
        <f>IF(AND('Mapa final'!$L$12="Alta",'Mapa final'!$P$12="Leve"),CONCATENATE("R",'Mapa final'!$A$12),"")</f>
        <v/>
      </c>
      <c r="M16" s="341"/>
      <c r="N16" s="341" t="str">
        <f>IF(AND('Mapa final'!$L$12="Alta",'Mapa final'!$P$12="Leve"),CONCATENATE("R",'Mapa final'!$A$12),"")</f>
        <v/>
      </c>
      <c r="O16" s="342"/>
      <c r="P16" s="340" t="str">
        <f>IF(AND('Mapa final'!$L$12="Alta",'Mapa final'!$P$12="Leve"),CONCATENATE("R",'Mapa final'!$A$12),"")</f>
        <v/>
      </c>
      <c r="Q16" s="341"/>
      <c r="R16" s="341" t="str">
        <f>IF(AND('Mapa final'!$L$12="Alta",'Mapa final'!$P$12="Leve"),CONCATENATE("R",'Mapa final'!$A$12),"")</f>
        <v/>
      </c>
      <c r="S16" s="341"/>
      <c r="T16" s="341" t="str">
        <f>IF(AND('Mapa final'!$L$12="Alta",'Mapa final'!$P$12="Leve"),CONCATENATE("R",'Mapa final'!$A$12),"")</f>
        <v/>
      </c>
      <c r="U16" s="342"/>
      <c r="V16" s="326" t="str">
        <f>IF(AND('Mapa final'!$L$12="Muy Alta",'Mapa final'!$P$12="Leve"),CONCATENATE("R",'Mapa final'!$A$12),"")</f>
        <v/>
      </c>
      <c r="W16" s="320"/>
      <c r="X16" s="320" t="str">
        <f>IF(AND('Mapa final'!$L$12="Muy Alta",'Mapa final'!$P$12="Leve"),CONCATENATE("R",'Mapa final'!$A$12),"")</f>
        <v/>
      </c>
      <c r="Y16" s="320"/>
      <c r="Z16" s="320" t="str">
        <f>IF(AND('Mapa final'!$L$12="Muy Alta",'Mapa final'!$P$12="Leve"),CONCATENATE("R",'Mapa final'!$A$12),"")</f>
        <v/>
      </c>
      <c r="AA16" s="321"/>
      <c r="AB16" s="326" t="str">
        <f>IF(AND('Mapa final'!$L$12="Muy Alta",'Mapa final'!$P$12="Leve"),CONCATENATE("R",'Mapa final'!$A$12),"")</f>
        <v/>
      </c>
      <c r="AC16" s="320"/>
      <c r="AD16" s="320" t="str">
        <f>IF(AND('Mapa final'!$L$12="Muy Alta",'Mapa final'!$P$12="Leve"),CONCATENATE("R",'Mapa final'!$A$12),"")</f>
        <v/>
      </c>
      <c r="AE16" s="320"/>
      <c r="AF16" s="320" t="str">
        <f>IF(AND('Mapa final'!$L$12="Muy Alta",'Mapa final'!$P$12="Leve"),CONCATENATE("R",'Mapa final'!$A$12),"")</f>
        <v/>
      </c>
      <c r="AG16" s="321"/>
      <c r="AH16" s="331" t="str">
        <f>IF(AND('Mapa final'!$L$12="Muy Alta",'Mapa final'!$P$12="Catastrófico"),CONCATENATE("R",'Mapa final'!$A$12),"")</f>
        <v/>
      </c>
      <c r="AI16" s="332"/>
      <c r="AJ16" s="332" t="str">
        <f>IF(AND('Mapa final'!$L$12="Muy Alta",'Mapa final'!$P$12="Catastrófico"),CONCATENATE("R",'Mapa final'!$A$12),"")</f>
        <v/>
      </c>
      <c r="AK16" s="332"/>
      <c r="AL16" s="332" t="str">
        <f>IF(AND('Mapa final'!$L$12="Muy Alta",'Mapa final'!$P$12="Catastrófico"),CONCATENATE("R",'Mapa final'!$A$12),"")</f>
        <v/>
      </c>
      <c r="AM16" s="333"/>
      <c r="AN16" s="70"/>
      <c r="AO16" s="287"/>
      <c r="AP16" s="288"/>
      <c r="AQ16" s="288"/>
      <c r="AR16" s="288"/>
      <c r="AS16" s="288"/>
      <c r="AT16" s="28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73"/>
      <c r="C17" s="273"/>
      <c r="D17" s="274"/>
      <c r="E17" s="314"/>
      <c r="F17" s="315"/>
      <c r="G17" s="315"/>
      <c r="H17" s="315"/>
      <c r="I17" s="315"/>
      <c r="J17" s="340"/>
      <c r="K17" s="341"/>
      <c r="L17" s="341"/>
      <c r="M17" s="341"/>
      <c r="N17" s="341"/>
      <c r="O17" s="342"/>
      <c r="P17" s="340"/>
      <c r="Q17" s="341"/>
      <c r="R17" s="341"/>
      <c r="S17" s="341"/>
      <c r="T17" s="341"/>
      <c r="U17" s="342"/>
      <c r="V17" s="326"/>
      <c r="W17" s="320"/>
      <c r="X17" s="320"/>
      <c r="Y17" s="320"/>
      <c r="Z17" s="320"/>
      <c r="AA17" s="321"/>
      <c r="AB17" s="326"/>
      <c r="AC17" s="320"/>
      <c r="AD17" s="320"/>
      <c r="AE17" s="320"/>
      <c r="AF17" s="320"/>
      <c r="AG17" s="321"/>
      <c r="AH17" s="331"/>
      <c r="AI17" s="332"/>
      <c r="AJ17" s="332"/>
      <c r="AK17" s="332"/>
      <c r="AL17" s="332"/>
      <c r="AM17" s="333"/>
      <c r="AN17" s="70"/>
      <c r="AO17" s="287"/>
      <c r="AP17" s="288"/>
      <c r="AQ17" s="288"/>
      <c r="AR17" s="288"/>
      <c r="AS17" s="288"/>
      <c r="AT17" s="28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73"/>
      <c r="C18" s="273"/>
      <c r="D18" s="274"/>
      <c r="E18" s="314"/>
      <c r="F18" s="315"/>
      <c r="G18" s="315"/>
      <c r="H18" s="315"/>
      <c r="I18" s="315"/>
      <c r="J18" s="340" t="str">
        <f>IF(AND('Mapa final'!$L$12="Alta",'Mapa final'!$P$12="Leve"),CONCATENATE("R",'Mapa final'!$A$12),"")</f>
        <v/>
      </c>
      <c r="K18" s="341"/>
      <c r="L18" s="341" t="str">
        <f>IF(AND('Mapa final'!$L$12="Alta",'Mapa final'!$P$12="Leve"),CONCATENATE("R",'Mapa final'!$A$12),"")</f>
        <v/>
      </c>
      <c r="M18" s="341"/>
      <c r="N18" s="341" t="str">
        <f>IF(AND('Mapa final'!$L$12="Alta",'Mapa final'!$P$12="Leve"),CONCATENATE("R",'Mapa final'!$A$12),"")</f>
        <v/>
      </c>
      <c r="O18" s="342"/>
      <c r="P18" s="340" t="str">
        <f>IF(AND('Mapa final'!$L$12="Alta",'Mapa final'!$P$12="Leve"),CONCATENATE("R",'Mapa final'!$A$12),"")</f>
        <v/>
      </c>
      <c r="Q18" s="341"/>
      <c r="R18" s="341" t="str">
        <f>IF(AND('Mapa final'!$L$12="Alta",'Mapa final'!$P$12="Leve"),CONCATENATE("R",'Mapa final'!$A$12),"")</f>
        <v/>
      </c>
      <c r="S18" s="341"/>
      <c r="T18" s="341" t="str">
        <f>IF(AND('Mapa final'!$L$12="Alta",'Mapa final'!$P$12="Leve"),CONCATENATE("R",'Mapa final'!$A$12),"")</f>
        <v/>
      </c>
      <c r="U18" s="342"/>
      <c r="V18" s="326" t="str">
        <f>IF(AND('Mapa final'!$L$12="Muy Alta",'Mapa final'!$P$12="Leve"),CONCATENATE("R",'Mapa final'!$A$12),"")</f>
        <v/>
      </c>
      <c r="W18" s="320"/>
      <c r="X18" s="320" t="str">
        <f>IF(AND('Mapa final'!$L$12="Muy Alta",'Mapa final'!$P$12="Leve"),CONCATENATE("R",'Mapa final'!$A$12),"")</f>
        <v/>
      </c>
      <c r="Y18" s="320"/>
      <c r="Z18" s="320" t="str">
        <f>IF(AND('Mapa final'!$L$12="Muy Alta",'Mapa final'!$P$12="Leve"),CONCATENATE("R",'Mapa final'!$A$12),"")</f>
        <v/>
      </c>
      <c r="AA18" s="321"/>
      <c r="AB18" s="326" t="str">
        <f>IF(AND('Mapa final'!$L$12="Muy Alta",'Mapa final'!$P$12="Leve"),CONCATENATE("R",'Mapa final'!$A$12),"")</f>
        <v/>
      </c>
      <c r="AC18" s="320"/>
      <c r="AD18" s="320" t="str">
        <f>IF(AND('Mapa final'!$L$12="Muy Alta",'Mapa final'!$P$12="Leve"),CONCATENATE("R",'Mapa final'!$A$12),"")</f>
        <v/>
      </c>
      <c r="AE18" s="320"/>
      <c r="AF18" s="320" t="str">
        <f>IF(AND('Mapa final'!$L$12="Muy Alta",'Mapa final'!$P$12="Leve"),CONCATENATE("R",'Mapa final'!$A$12),"")</f>
        <v/>
      </c>
      <c r="AG18" s="321"/>
      <c r="AH18" s="331" t="str">
        <f>IF(AND('Mapa final'!$L$12="Muy Alta",'Mapa final'!$P$12="Catastrófico"),CONCATENATE("R",'Mapa final'!$A$12),"")</f>
        <v/>
      </c>
      <c r="AI18" s="332"/>
      <c r="AJ18" s="332" t="str">
        <f>IF(AND('Mapa final'!$L$12="Muy Alta",'Mapa final'!$P$12="Catastrófico"),CONCATENATE("R",'Mapa final'!$A$12),"")</f>
        <v/>
      </c>
      <c r="AK18" s="332"/>
      <c r="AL18" s="332" t="str">
        <f>IF(AND('Mapa final'!$L$12="Muy Alta",'Mapa final'!$P$12="Catastrófico"),CONCATENATE("R",'Mapa final'!$A$12),"")</f>
        <v/>
      </c>
      <c r="AM18" s="333"/>
      <c r="AN18" s="70"/>
      <c r="AO18" s="287"/>
      <c r="AP18" s="288"/>
      <c r="AQ18" s="288"/>
      <c r="AR18" s="288"/>
      <c r="AS18" s="288"/>
      <c r="AT18" s="28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73"/>
      <c r="C19" s="273"/>
      <c r="D19" s="274"/>
      <c r="E19" s="314"/>
      <c r="F19" s="315"/>
      <c r="G19" s="315"/>
      <c r="H19" s="315"/>
      <c r="I19" s="315"/>
      <c r="J19" s="340"/>
      <c r="K19" s="341"/>
      <c r="L19" s="341"/>
      <c r="M19" s="341"/>
      <c r="N19" s="341"/>
      <c r="O19" s="342"/>
      <c r="P19" s="340"/>
      <c r="Q19" s="341"/>
      <c r="R19" s="341"/>
      <c r="S19" s="341"/>
      <c r="T19" s="341"/>
      <c r="U19" s="342"/>
      <c r="V19" s="326"/>
      <c r="W19" s="320"/>
      <c r="X19" s="320"/>
      <c r="Y19" s="320"/>
      <c r="Z19" s="320"/>
      <c r="AA19" s="321"/>
      <c r="AB19" s="326"/>
      <c r="AC19" s="320"/>
      <c r="AD19" s="320"/>
      <c r="AE19" s="320"/>
      <c r="AF19" s="320"/>
      <c r="AG19" s="321"/>
      <c r="AH19" s="331"/>
      <c r="AI19" s="332"/>
      <c r="AJ19" s="332"/>
      <c r="AK19" s="332"/>
      <c r="AL19" s="332"/>
      <c r="AM19" s="333"/>
      <c r="AN19" s="70"/>
      <c r="AO19" s="287"/>
      <c r="AP19" s="288"/>
      <c r="AQ19" s="288"/>
      <c r="AR19" s="288"/>
      <c r="AS19" s="288"/>
      <c r="AT19" s="28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73"/>
      <c r="C20" s="273"/>
      <c r="D20" s="274"/>
      <c r="E20" s="314"/>
      <c r="F20" s="315"/>
      <c r="G20" s="315"/>
      <c r="H20" s="315"/>
      <c r="I20" s="315"/>
      <c r="J20" s="340" t="str">
        <f>IF(AND('Mapa final'!$L$12="Alta",'Mapa final'!$P$12="Leve"),CONCATENATE("R",'Mapa final'!$A$12),"")</f>
        <v/>
      </c>
      <c r="K20" s="341"/>
      <c r="L20" s="341" t="str">
        <f>IF(AND('Mapa final'!$L$12="Alta",'Mapa final'!$P$12="Leve"),CONCATENATE("R",'Mapa final'!$A$12),"")</f>
        <v/>
      </c>
      <c r="M20" s="341"/>
      <c r="N20" s="341" t="str">
        <f>IF(AND('Mapa final'!$L$12="Alta",'Mapa final'!$P$12="Leve"),CONCATENATE("R",'Mapa final'!$A$12),"")</f>
        <v/>
      </c>
      <c r="O20" s="342"/>
      <c r="P20" s="340" t="str">
        <f>IF(AND('Mapa final'!$L$12="Alta",'Mapa final'!$P$12="Leve"),CONCATENATE("R",'Mapa final'!$A$12),"")</f>
        <v/>
      </c>
      <c r="Q20" s="341"/>
      <c r="R20" s="341" t="str">
        <f>IF(AND('Mapa final'!$L$12="Alta",'Mapa final'!$P$12="Leve"),CONCATENATE("R",'Mapa final'!$A$12),"")</f>
        <v/>
      </c>
      <c r="S20" s="341"/>
      <c r="T20" s="341" t="str">
        <f>IF(AND('Mapa final'!$L$12="Alta",'Mapa final'!$P$12="Leve"),CONCATENATE("R",'Mapa final'!$A$12),"")</f>
        <v/>
      </c>
      <c r="U20" s="342"/>
      <c r="V20" s="326" t="str">
        <f>IF(AND('Mapa final'!$L$12="Muy Alta",'Mapa final'!$P$12="Leve"),CONCATENATE("R",'Mapa final'!$A$12),"")</f>
        <v/>
      </c>
      <c r="W20" s="320"/>
      <c r="X20" s="320" t="str">
        <f>IF(AND('Mapa final'!$L$12="Muy Alta",'Mapa final'!$P$12="Leve"),CONCATENATE("R",'Mapa final'!$A$12),"")</f>
        <v/>
      </c>
      <c r="Y20" s="320"/>
      <c r="Z20" s="320" t="str">
        <f>IF(AND('Mapa final'!$L$12="Muy Alta",'Mapa final'!$P$12="Leve"),CONCATENATE("R",'Mapa final'!$A$12),"")</f>
        <v/>
      </c>
      <c r="AA20" s="321"/>
      <c r="AB20" s="326" t="str">
        <f>IF(AND('Mapa final'!$L$12="Muy Alta",'Mapa final'!$P$12="Leve"),CONCATENATE("R",'Mapa final'!$A$12),"")</f>
        <v/>
      </c>
      <c r="AC20" s="320"/>
      <c r="AD20" s="320" t="str">
        <f>IF(AND('Mapa final'!$L$12="Muy Alta",'Mapa final'!$P$12="Leve"),CONCATENATE("R",'Mapa final'!$A$12),"")</f>
        <v/>
      </c>
      <c r="AE20" s="320"/>
      <c r="AF20" s="320" t="str">
        <f>IF(AND('Mapa final'!$L$12="Muy Alta",'Mapa final'!$P$12="Leve"),CONCATENATE("R",'Mapa final'!$A$12),"")</f>
        <v/>
      </c>
      <c r="AG20" s="321"/>
      <c r="AH20" s="331" t="str">
        <f>IF(AND('Mapa final'!$L$12="Muy Alta",'Mapa final'!$P$12="Catastrófico"),CONCATENATE("R",'Mapa final'!$A$12),"")</f>
        <v/>
      </c>
      <c r="AI20" s="332"/>
      <c r="AJ20" s="332" t="str">
        <f>IF(AND('Mapa final'!$L$12="Muy Alta",'Mapa final'!$P$12="Catastrófico"),CONCATENATE("R",'Mapa final'!$A$12),"")</f>
        <v/>
      </c>
      <c r="AK20" s="332"/>
      <c r="AL20" s="332" t="str">
        <f>IF(AND('Mapa final'!$L$12="Muy Alta",'Mapa final'!$P$12="Catastrófico"),CONCATENATE("R",'Mapa final'!$A$12),"")</f>
        <v/>
      </c>
      <c r="AM20" s="333"/>
      <c r="AN20" s="70"/>
      <c r="AO20" s="287"/>
      <c r="AP20" s="288"/>
      <c r="AQ20" s="288"/>
      <c r="AR20" s="288"/>
      <c r="AS20" s="288"/>
      <c r="AT20" s="28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73"/>
      <c r="C21" s="273"/>
      <c r="D21" s="274"/>
      <c r="E21" s="317"/>
      <c r="F21" s="318"/>
      <c r="G21" s="318"/>
      <c r="H21" s="318"/>
      <c r="I21" s="318"/>
      <c r="J21" s="343"/>
      <c r="K21" s="344"/>
      <c r="L21" s="344"/>
      <c r="M21" s="344"/>
      <c r="N21" s="344"/>
      <c r="O21" s="345"/>
      <c r="P21" s="343"/>
      <c r="Q21" s="344"/>
      <c r="R21" s="344"/>
      <c r="S21" s="344"/>
      <c r="T21" s="344"/>
      <c r="U21" s="345"/>
      <c r="V21" s="330"/>
      <c r="W21" s="322"/>
      <c r="X21" s="322"/>
      <c r="Y21" s="322"/>
      <c r="Z21" s="322"/>
      <c r="AA21" s="323"/>
      <c r="AB21" s="330"/>
      <c r="AC21" s="322"/>
      <c r="AD21" s="322"/>
      <c r="AE21" s="322"/>
      <c r="AF21" s="322"/>
      <c r="AG21" s="323"/>
      <c r="AH21" s="334"/>
      <c r="AI21" s="335"/>
      <c r="AJ21" s="335"/>
      <c r="AK21" s="335"/>
      <c r="AL21" s="335"/>
      <c r="AM21" s="336"/>
      <c r="AN21" s="70"/>
      <c r="AO21" s="290"/>
      <c r="AP21" s="291"/>
      <c r="AQ21" s="291"/>
      <c r="AR21" s="291"/>
      <c r="AS21" s="291"/>
      <c r="AT21" s="29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73"/>
      <c r="C22" s="273"/>
      <c r="D22" s="274"/>
      <c r="E22" s="311" t="s">
        <v>116</v>
      </c>
      <c r="F22" s="312"/>
      <c r="G22" s="312"/>
      <c r="H22" s="312"/>
      <c r="I22" s="313"/>
      <c r="J22" s="346" t="str">
        <f>IF(AND('Mapa final'!$L$12="Alta",'Mapa final'!$P$12="Leve"),CONCATENATE("R",'Mapa final'!$A$12),"")</f>
        <v/>
      </c>
      <c r="K22" s="347"/>
      <c r="L22" s="347" t="str">
        <f>IF(AND('Mapa final'!$L$12="Alta",'Mapa final'!$P$12="Leve"),CONCATENATE("R",'Mapa final'!$A$12),"")</f>
        <v/>
      </c>
      <c r="M22" s="347"/>
      <c r="N22" s="347" t="str">
        <f>IF(AND('Mapa final'!$L$12="Alta",'Mapa final'!$P$12="Leve"),CONCATENATE("R",'Mapa final'!$A$12),"")</f>
        <v/>
      </c>
      <c r="O22" s="348"/>
      <c r="P22" s="346" t="str">
        <f>IF(AND('Mapa final'!$L$12="Media",'Mapa final'!$P$12="menor"),CONCATENATE("R",'Mapa final'!$A$12),"")</f>
        <v>R1</v>
      </c>
      <c r="Q22" s="347"/>
      <c r="R22" s="347" t="str">
        <f>IF(AND('Mapa final'!$L$12="Alta",'Mapa final'!$P$12="Leve"),CONCATENATE("R",'Mapa final'!$A$12),"")</f>
        <v/>
      </c>
      <c r="S22" s="347"/>
      <c r="T22" s="347" t="str">
        <f>IF(AND('Mapa final'!$L$12="Alta",'Mapa final'!$P$12="Leve"),CONCATENATE("R",'Mapa final'!$A$12),"")</f>
        <v/>
      </c>
      <c r="U22" s="348"/>
      <c r="V22" s="346" t="str">
        <f>IF(AND('Mapa final'!$L$12="Alta",'Mapa final'!$P$12="Leve"),CONCATENATE("R",'Mapa final'!$A$12),"")</f>
        <v/>
      </c>
      <c r="W22" s="347"/>
      <c r="X22" s="347" t="str">
        <f>IF(AND('Mapa final'!$L$12="Alta",'Mapa final'!$P$12="Leve"),CONCATENATE("R",'Mapa final'!$A$12),"")</f>
        <v/>
      </c>
      <c r="Y22" s="347"/>
      <c r="Z22" s="347" t="str">
        <f>IF(AND('Mapa final'!$L$12="Alta",'Mapa final'!$P$12="Leve"),CONCATENATE("R",'Mapa final'!$A$12),"")</f>
        <v/>
      </c>
      <c r="AA22" s="348"/>
      <c r="AB22" s="324" t="str">
        <f>IF(AND('Mapa final'!$L$12="Muy Alta",'Mapa final'!$P$12="Leve"),CONCATENATE("R",'Mapa final'!$A$12),"")</f>
        <v/>
      </c>
      <c r="AC22" s="325"/>
      <c r="AD22" s="325" t="str">
        <f>IF(AND('Mapa final'!$L$12="Muy Alta",'Mapa final'!$P$12="Leve"),CONCATENATE("R",'Mapa final'!$A$12),"")</f>
        <v/>
      </c>
      <c r="AE22" s="325"/>
      <c r="AF22" s="325" t="str">
        <f>IF(AND('Mapa final'!$L$12="Muy Alta",'Mapa final'!$P$12="Leve"),CONCATENATE("R",'Mapa final'!$A$12),"")</f>
        <v/>
      </c>
      <c r="AG22" s="327"/>
      <c r="AH22" s="337" t="str">
        <f>IF(AND('Mapa final'!$L$12="Muy Alta",'Mapa final'!$P$12="Catastrófico"),CONCATENATE("R",'Mapa final'!$A$12),"")</f>
        <v/>
      </c>
      <c r="AI22" s="338"/>
      <c r="AJ22" s="338" t="str">
        <f>IF(AND('Mapa final'!$L$12="Muy Alta",'Mapa final'!$P$12="Catastrófico"),CONCATENATE("R",'Mapa final'!$A$12),"")</f>
        <v/>
      </c>
      <c r="AK22" s="338"/>
      <c r="AL22" s="338" t="str">
        <f>IF(AND('Mapa final'!$L$12="Muy Alta",'Mapa final'!$P$12="Catastrófico"),CONCATENATE("R",'Mapa final'!$A$12),"")</f>
        <v/>
      </c>
      <c r="AM22" s="339"/>
      <c r="AN22" s="70"/>
      <c r="AO22" s="293" t="s">
        <v>80</v>
      </c>
      <c r="AP22" s="294"/>
      <c r="AQ22" s="294"/>
      <c r="AR22" s="294"/>
      <c r="AS22" s="294"/>
      <c r="AT22" s="29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73"/>
      <c r="C23" s="273"/>
      <c r="D23" s="274"/>
      <c r="E23" s="314"/>
      <c r="F23" s="315"/>
      <c r="G23" s="315"/>
      <c r="H23" s="315"/>
      <c r="I23" s="316"/>
      <c r="J23" s="340"/>
      <c r="K23" s="341"/>
      <c r="L23" s="341"/>
      <c r="M23" s="341"/>
      <c r="N23" s="341"/>
      <c r="O23" s="342"/>
      <c r="P23" s="340"/>
      <c r="Q23" s="341"/>
      <c r="R23" s="341"/>
      <c r="S23" s="341"/>
      <c r="T23" s="341"/>
      <c r="U23" s="342"/>
      <c r="V23" s="340"/>
      <c r="W23" s="341"/>
      <c r="X23" s="341"/>
      <c r="Y23" s="341"/>
      <c r="Z23" s="341"/>
      <c r="AA23" s="342"/>
      <c r="AB23" s="326"/>
      <c r="AC23" s="320"/>
      <c r="AD23" s="320"/>
      <c r="AE23" s="320"/>
      <c r="AF23" s="320"/>
      <c r="AG23" s="321"/>
      <c r="AH23" s="331"/>
      <c r="AI23" s="332"/>
      <c r="AJ23" s="332"/>
      <c r="AK23" s="332"/>
      <c r="AL23" s="332"/>
      <c r="AM23" s="333"/>
      <c r="AN23" s="70"/>
      <c r="AO23" s="296"/>
      <c r="AP23" s="297"/>
      <c r="AQ23" s="297"/>
      <c r="AR23" s="297"/>
      <c r="AS23" s="297"/>
      <c r="AT23" s="29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73"/>
      <c r="C24" s="273"/>
      <c r="D24" s="274"/>
      <c r="E24" s="314"/>
      <c r="F24" s="315"/>
      <c r="G24" s="315"/>
      <c r="H24" s="315"/>
      <c r="I24" s="316"/>
      <c r="J24" s="340" t="str">
        <f>IF(AND('Mapa final'!$L$12="Alta",'Mapa final'!$P$12="Leve"),CONCATENATE("R",'Mapa final'!$A$12),"")</f>
        <v/>
      </c>
      <c r="K24" s="341"/>
      <c r="L24" s="341" t="str">
        <f>IF(AND('Mapa final'!$L$12="Alta",'Mapa final'!$P$12="Leve"),CONCATENATE("R",'Mapa final'!$A$12),"")</f>
        <v/>
      </c>
      <c r="M24" s="341"/>
      <c r="N24" s="341" t="str">
        <f>IF(AND('Mapa final'!$L$12="Alta",'Mapa final'!$P$12="Leve"),CONCATENATE("R",'Mapa final'!$A$12),"")</f>
        <v/>
      </c>
      <c r="O24" s="342"/>
      <c r="P24" s="340" t="str">
        <f>IF(AND('Mapa final'!$L$12="Alta",'Mapa final'!$P$12="Leve"),CONCATENATE("R",'Mapa final'!$A$12),"")</f>
        <v/>
      </c>
      <c r="Q24" s="341"/>
      <c r="R24" s="341" t="str">
        <f>IF(AND('Mapa final'!$L$12="Alta",'Mapa final'!$P$12="Leve"),CONCATENATE("R",'Mapa final'!$A$12),"")</f>
        <v/>
      </c>
      <c r="S24" s="341"/>
      <c r="T24" s="341" t="str">
        <f>IF(AND('Mapa final'!$L$12="Alta",'Mapa final'!$P$12="Leve"),CONCATENATE("R",'Mapa final'!$A$12),"")</f>
        <v/>
      </c>
      <c r="U24" s="342"/>
      <c r="V24" s="340" t="str">
        <f>IF(AND('Mapa final'!$L$12="Alta",'Mapa final'!$P$12="Leve"),CONCATENATE("R",'Mapa final'!$A$12),"")</f>
        <v/>
      </c>
      <c r="W24" s="341"/>
      <c r="X24" s="341" t="str">
        <f>IF(AND('Mapa final'!$L$12="Alta",'Mapa final'!$P$12="Leve"),CONCATENATE("R",'Mapa final'!$A$12),"")</f>
        <v/>
      </c>
      <c r="Y24" s="341"/>
      <c r="Z24" s="341" t="str">
        <f>IF(AND('Mapa final'!$L$12="Alta",'Mapa final'!$P$12="Leve"),CONCATENATE("R",'Mapa final'!$A$12),"")</f>
        <v/>
      </c>
      <c r="AA24" s="342"/>
      <c r="AB24" s="326" t="str">
        <f>IF(AND('Mapa final'!$L$12="Muy Alta",'Mapa final'!$P$12="Leve"),CONCATENATE("R",'Mapa final'!$A$12),"")</f>
        <v/>
      </c>
      <c r="AC24" s="320"/>
      <c r="AD24" s="320" t="str">
        <f>IF(AND('Mapa final'!$L$12="Muy Alta",'Mapa final'!$P$12="Leve"),CONCATENATE("R",'Mapa final'!$A$12),"")</f>
        <v/>
      </c>
      <c r="AE24" s="320"/>
      <c r="AF24" s="320" t="str">
        <f>IF(AND('Mapa final'!$L$12="Muy Alta",'Mapa final'!$P$12="Leve"),CONCATENATE("R",'Mapa final'!$A$12),"")</f>
        <v/>
      </c>
      <c r="AG24" s="321"/>
      <c r="AH24" s="331" t="str">
        <f>IF(AND('Mapa final'!$L$12="Muy Alta",'Mapa final'!$P$12="Catastrófico"),CONCATENATE("R",'Mapa final'!$A$12),"")</f>
        <v/>
      </c>
      <c r="AI24" s="332"/>
      <c r="AJ24" s="332" t="str">
        <f>IF(AND('Mapa final'!$L$12="Muy Alta",'Mapa final'!$P$12="Catastrófico"),CONCATENATE("R",'Mapa final'!$A$12),"")</f>
        <v/>
      </c>
      <c r="AK24" s="332"/>
      <c r="AL24" s="332" t="str">
        <f>IF(AND('Mapa final'!$L$12="Muy Alta",'Mapa final'!$P$12="Catastrófico"),CONCATENATE("R",'Mapa final'!$A$12),"")</f>
        <v/>
      </c>
      <c r="AM24" s="333"/>
      <c r="AN24" s="70"/>
      <c r="AO24" s="296"/>
      <c r="AP24" s="297"/>
      <c r="AQ24" s="297"/>
      <c r="AR24" s="297"/>
      <c r="AS24" s="297"/>
      <c r="AT24" s="29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73"/>
      <c r="C25" s="273"/>
      <c r="D25" s="274"/>
      <c r="E25" s="314"/>
      <c r="F25" s="315"/>
      <c r="G25" s="315"/>
      <c r="H25" s="315"/>
      <c r="I25" s="316"/>
      <c r="J25" s="340"/>
      <c r="K25" s="341"/>
      <c r="L25" s="341"/>
      <c r="M25" s="341"/>
      <c r="N25" s="341"/>
      <c r="O25" s="342"/>
      <c r="P25" s="340"/>
      <c r="Q25" s="341"/>
      <c r="R25" s="341"/>
      <c r="S25" s="341"/>
      <c r="T25" s="341"/>
      <c r="U25" s="342"/>
      <c r="V25" s="340"/>
      <c r="W25" s="341"/>
      <c r="X25" s="341"/>
      <c r="Y25" s="341"/>
      <c r="Z25" s="341"/>
      <c r="AA25" s="342"/>
      <c r="AB25" s="326"/>
      <c r="AC25" s="320"/>
      <c r="AD25" s="320"/>
      <c r="AE25" s="320"/>
      <c r="AF25" s="320"/>
      <c r="AG25" s="321"/>
      <c r="AH25" s="331"/>
      <c r="AI25" s="332"/>
      <c r="AJ25" s="332"/>
      <c r="AK25" s="332"/>
      <c r="AL25" s="332"/>
      <c r="AM25" s="333"/>
      <c r="AN25" s="70"/>
      <c r="AO25" s="296"/>
      <c r="AP25" s="297"/>
      <c r="AQ25" s="297"/>
      <c r="AR25" s="297"/>
      <c r="AS25" s="297"/>
      <c r="AT25" s="29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73"/>
      <c r="C26" s="273"/>
      <c r="D26" s="274"/>
      <c r="E26" s="314"/>
      <c r="F26" s="315"/>
      <c r="G26" s="315"/>
      <c r="H26" s="315"/>
      <c r="I26" s="316"/>
      <c r="J26" s="340" t="str">
        <f>IF(AND('Mapa final'!$L$12="Alta",'Mapa final'!$P$12="Leve"),CONCATENATE("R",'Mapa final'!$A$12),"")</f>
        <v/>
      </c>
      <c r="K26" s="341"/>
      <c r="L26" s="341" t="str">
        <f>IF(AND('Mapa final'!$L$12="Alta",'Mapa final'!$P$12="Leve"),CONCATENATE("R",'Mapa final'!$A$12),"")</f>
        <v/>
      </c>
      <c r="M26" s="341"/>
      <c r="N26" s="341" t="str">
        <f>IF(AND('Mapa final'!$L$12="Alta",'Mapa final'!$P$12="Leve"),CONCATENATE("R",'Mapa final'!$A$12),"")</f>
        <v/>
      </c>
      <c r="O26" s="342"/>
      <c r="P26" s="340" t="str">
        <f>IF(AND('Mapa final'!$L$12="Alta",'Mapa final'!$P$12="Leve"),CONCATENATE("R",'Mapa final'!$A$12),"")</f>
        <v/>
      </c>
      <c r="Q26" s="341"/>
      <c r="R26" s="341" t="str">
        <f>IF(AND('Mapa final'!$L$12="Alta",'Mapa final'!$P$12="Leve"),CONCATENATE("R",'Mapa final'!$A$12),"")</f>
        <v/>
      </c>
      <c r="S26" s="341"/>
      <c r="T26" s="341" t="str">
        <f>IF(AND('Mapa final'!$L$12="Alta",'Mapa final'!$P$12="Leve"),CONCATENATE("R",'Mapa final'!$A$12),"")</f>
        <v/>
      </c>
      <c r="U26" s="342"/>
      <c r="V26" s="340" t="str">
        <f>IF(AND('Mapa final'!$L$12="Alta",'Mapa final'!$P$12="Leve"),CONCATENATE("R",'Mapa final'!$A$12),"")</f>
        <v/>
      </c>
      <c r="W26" s="341"/>
      <c r="X26" s="341" t="str">
        <f>IF(AND('Mapa final'!$L$12="Alta",'Mapa final'!$P$12="Leve"),CONCATENATE("R",'Mapa final'!$A$12),"")</f>
        <v/>
      </c>
      <c r="Y26" s="341"/>
      <c r="Z26" s="341" t="str">
        <f>IF(AND('Mapa final'!$L$12="Alta",'Mapa final'!$P$12="Leve"),CONCATENATE("R",'Mapa final'!$A$12),"")</f>
        <v/>
      </c>
      <c r="AA26" s="342"/>
      <c r="AB26" s="326" t="str">
        <f>IF(AND('Mapa final'!$L$12="Muy Alta",'Mapa final'!$P$12="Leve"),CONCATENATE("R",'Mapa final'!$A$12),"")</f>
        <v/>
      </c>
      <c r="AC26" s="320"/>
      <c r="AD26" s="320" t="str">
        <f>IF(AND('Mapa final'!$L$12="Muy Alta",'Mapa final'!$P$12="Leve"),CONCATENATE("R",'Mapa final'!$A$12),"")</f>
        <v/>
      </c>
      <c r="AE26" s="320"/>
      <c r="AF26" s="320" t="str">
        <f>IF(AND('Mapa final'!$L$12="Muy Alta",'Mapa final'!$P$12="Leve"),CONCATENATE("R",'Mapa final'!$A$12),"")</f>
        <v/>
      </c>
      <c r="AG26" s="321"/>
      <c r="AH26" s="331" t="str">
        <f>IF(AND('Mapa final'!$L$12="Muy Alta",'Mapa final'!$P$12="Catastrófico"),CONCATENATE("R",'Mapa final'!$A$12),"")</f>
        <v/>
      </c>
      <c r="AI26" s="332"/>
      <c r="AJ26" s="332" t="str">
        <f>IF(AND('Mapa final'!$L$12="Muy Alta",'Mapa final'!$P$12="Catastrófico"),CONCATENATE("R",'Mapa final'!$A$12),"")</f>
        <v/>
      </c>
      <c r="AK26" s="332"/>
      <c r="AL26" s="332" t="str">
        <f>IF(AND('Mapa final'!$L$12="Muy Alta",'Mapa final'!$P$12="Catastrófico"),CONCATENATE("R",'Mapa final'!$A$12),"")</f>
        <v/>
      </c>
      <c r="AM26" s="333"/>
      <c r="AN26" s="70"/>
      <c r="AO26" s="296"/>
      <c r="AP26" s="297"/>
      <c r="AQ26" s="297"/>
      <c r="AR26" s="297"/>
      <c r="AS26" s="297"/>
      <c r="AT26" s="29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73"/>
      <c r="C27" s="273"/>
      <c r="D27" s="274"/>
      <c r="E27" s="314"/>
      <c r="F27" s="315"/>
      <c r="G27" s="315"/>
      <c r="H27" s="315"/>
      <c r="I27" s="316"/>
      <c r="J27" s="340"/>
      <c r="K27" s="341"/>
      <c r="L27" s="341"/>
      <c r="M27" s="341"/>
      <c r="N27" s="341"/>
      <c r="O27" s="342"/>
      <c r="P27" s="340"/>
      <c r="Q27" s="341"/>
      <c r="R27" s="341"/>
      <c r="S27" s="341"/>
      <c r="T27" s="341"/>
      <c r="U27" s="342"/>
      <c r="V27" s="340"/>
      <c r="W27" s="341"/>
      <c r="X27" s="341"/>
      <c r="Y27" s="341"/>
      <c r="Z27" s="341"/>
      <c r="AA27" s="342"/>
      <c r="AB27" s="326"/>
      <c r="AC27" s="320"/>
      <c r="AD27" s="320"/>
      <c r="AE27" s="320"/>
      <c r="AF27" s="320"/>
      <c r="AG27" s="321"/>
      <c r="AH27" s="331"/>
      <c r="AI27" s="332"/>
      <c r="AJ27" s="332"/>
      <c r="AK27" s="332"/>
      <c r="AL27" s="332"/>
      <c r="AM27" s="333"/>
      <c r="AN27" s="70"/>
      <c r="AO27" s="296"/>
      <c r="AP27" s="297"/>
      <c r="AQ27" s="297"/>
      <c r="AR27" s="297"/>
      <c r="AS27" s="297"/>
      <c r="AT27" s="29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73"/>
      <c r="C28" s="273"/>
      <c r="D28" s="274"/>
      <c r="E28" s="314"/>
      <c r="F28" s="315"/>
      <c r="G28" s="315"/>
      <c r="H28" s="315"/>
      <c r="I28" s="316"/>
      <c r="J28" s="340" t="str">
        <f>IF(AND('Mapa final'!$L$12="Alta",'Mapa final'!$P$12="Leve"),CONCATENATE("R",'Mapa final'!$A$12),"")</f>
        <v/>
      </c>
      <c r="K28" s="341"/>
      <c r="L28" s="341" t="str">
        <f>IF(AND('Mapa final'!$L$12="Alta",'Mapa final'!$P$12="Leve"),CONCATENATE("R",'Mapa final'!$A$12),"")</f>
        <v/>
      </c>
      <c r="M28" s="341"/>
      <c r="N28" s="341" t="str">
        <f>IF(AND('Mapa final'!$L$12="Alta",'Mapa final'!$P$12="Leve"),CONCATENATE("R",'Mapa final'!$A$12),"")</f>
        <v/>
      </c>
      <c r="O28" s="342"/>
      <c r="P28" s="340" t="str">
        <f>IF(AND('Mapa final'!$L$12="Alta",'Mapa final'!$P$12="Leve"),CONCATENATE("R",'Mapa final'!$A$12),"")</f>
        <v/>
      </c>
      <c r="Q28" s="341"/>
      <c r="R28" s="341" t="str">
        <f>IF(AND('Mapa final'!$L$12="Alta",'Mapa final'!$P$12="Leve"),CONCATENATE("R",'Mapa final'!$A$12),"")</f>
        <v/>
      </c>
      <c r="S28" s="341"/>
      <c r="T28" s="341" t="str">
        <f>IF(AND('Mapa final'!$L$12="Alta",'Mapa final'!$P$12="Leve"),CONCATENATE("R",'Mapa final'!$A$12),"")</f>
        <v/>
      </c>
      <c r="U28" s="342"/>
      <c r="V28" s="340" t="str">
        <f>IF(AND('Mapa final'!$L$12="Alta",'Mapa final'!$P$12="Leve"),CONCATENATE("R",'Mapa final'!$A$12),"")</f>
        <v/>
      </c>
      <c r="W28" s="341"/>
      <c r="X28" s="341" t="str">
        <f>IF(AND('Mapa final'!$L$12="Alta",'Mapa final'!$P$12="Leve"),CONCATENATE("R",'Mapa final'!$A$12),"")</f>
        <v/>
      </c>
      <c r="Y28" s="341"/>
      <c r="Z28" s="341" t="str">
        <f>IF(AND('Mapa final'!$L$12="Alta",'Mapa final'!$P$12="Leve"),CONCATENATE("R",'Mapa final'!$A$12),"")</f>
        <v/>
      </c>
      <c r="AA28" s="342"/>
      <c r="AB28" s="326" t="str">
        <f>IF(AND('Mapa final'!$L$12="Muy Alta",'Mapa final'!$P$12="Leve"),CONCATENATE("R",'Mapa final'!$A$12),"")</f>
        <v/>
      </c>
      <c r="AC28" s="320"/>
      <c r="AD28" s="320" t="str">
        <f>IF(AND('Mapa final'!$L$12="Muy Alta",'Mapa final'!$P$12="Leve"),CONCATENATE("R",'Mapa final'!$A$12),"")</f>
        <v/>
      </c>
      <c r="AE28" s="320"/>
      <c r="AF28" s="320" t="str">
        <f>IF(AND('Mapa final'!$L$12="Muy Alta",'Mapa final'!$P$12="Leve"),CONCATENATE("R",'Mapa final'!$A$12),"")</f>
        <v/>
      </c>
      <c r="AG28" s="321"/>
      <c r="AH28" s="331" t="str">
        <f>IF(AND('Mapa final'!$L$12="Muy Alta",'Mapa final'!$P$12="Catastrófico"),CONCATENATE("R",'Mapa final'!$A$12),"")</f>
        <v/>
      </c>
      <c r="AI28" s="332"/>
      <c r="AJ28" s="332" t="str">
        <f>IF(AND('Mapa final'!$L$12="Muy Alta",'Mapa final'!$P$12="Catastrófico"),CONCATENATE("R",'Mapa final'!$A$12),"")</f>
        <v/>
      </c>
      <c r="AK28" s="332"/>
      <c r="AL28" s="332" t="str">
        <f>IF(AND('Mapa final'!$L$12="Muy Alta",'Mapa final'!$P$12="Catastrófico"),CONCATENATE("R",'Mapa final'!$A$12),"")</f>
        <v/>
      </c>
      <c r="AM28" s="333"/>
      <c r="AN28" s="70"/>
      <c r="AO28" s="296"/>
      <c r="AP28" s="297"/>
      <c r="AQ28" s="297"/>
      <c r="AR28" s="297"/>
      <c r="AS28" s="297"/>
      <c r="AT28" s="29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73"/>
      <c r="C29" s="273"/>
      <c r="D29" s="274"/>
      <c r="E29" s="317"/>
      <c r="F29" s="318"/>
      <c r="G29" s="318"/>
      <c r="H29" s="318"/>
      <c r="I29" s="319"/>
      <c r="J29" s="340"/>
      <c r="K29" s="341"/>
      <c r="L29" s="341"/>
      <c r="M29" s="341"/>
      <c r="N29" s="341"/>
      <c r="O29" s="342"/>
      <c r="P29" s="340"/>
      <c r="Q29" s="341"/>
      <c r="R29" s="341"/>
      <c r="S29" s="341"/>
      <c r="T29" s="341"/>
      <c r="U29" s="342"/>
      <c r="V29" s="343"/>
      <c r="W29" s="344"/>
      <c r="X29" s="344"/>
      <c r="Y29" s="344"/>
      <c r="Z29" s="344"/>
      <c r="AA29" s="345"/>
      <c r="AB29" s="330"/>
      <c r="AC29" s="322"/>
      <c r="AD29" s="322"/>
      <c r="AE29" s="322"/>
      <c r="AF29" s="322"/>
      <c r="AG29" s="323"/>
      <c r="AH29" s="334"/>
      <c r="AI29" s="335"/>
      <c r="AJ29" s="335"/>
      <c r="AK29" s="335"/>
      <c r="AL29" s="335"/>
      <c r="AM29" s="336"/>
      <c r="AN29" s="70"/>
      <c r="AO29" s="299"/>
      <c r="AP29" s="300"/>
      <c r="AQ29" s="300"/>
      <c r="AR29" s="300"/>
      <c r="AS29" s="300"/>
      <c r="AT29" s="30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73"/>
      <c r="C30" s="273"/>
      <c r="D30" s="274"/>
      <c r="E30" s="311" t="s">
        <v>113</v>
      </c>
      <c r="F30" s="312"/>
      <c r="G30" s="312"/>
      <c r="H30" s="312"/>
      <c r="I30" s="312"/>
      <c r="J30" s="355" t="str">
        <f>IF(AND('Mapa final'!$L$12="Baja",'Mapa final'!$P$12="Leve"),CONCATENATE("R",'Mapa final'!$A$12),"")</f>
        <v/>
      </c>
      <c r="K30" s="356"/>
      <c r="L30" s="356" t="str">
        <f>IF(AND('Mapa final'!$L$12="Baja",'Mapa final'!$P$12="Leve"),CONCATENATE("R",'Mapa final'!$A$12),"")</f>
        <v/>
      </c>
      <c r="M30" s="356"/>
      <c r="N30" s="356" t="str">
        <f>IF(AND('Mapa final'!$L$12="Baja",'Mapa final'!$P$12="Leve"),CONCATENATE("R",'Mapa final'!$A$12),"")</f>
        <v/>
      </c>
      <c r="O30" s="357"/>
      <c r="P30" s="346" t="str">
        <f>IF(AND('Mapa final'!$L$12="Alta",'Mapa final'!$P$12="Leve"),CONCATENATE("R",'Mapa final'!$A$12),"")</f>
        <v/>
      </c>
      <c r="Q30" s="347"/>
      <c r="R30" s="347" t="str">
        <f>IF(AND('Mapa final'!$L$12="Alta",'Mapa final'!$P$12="Leve"),CONCATENATE("R",'Mapa final'!$A$12),"")</f>
        <v/>
      </c>
      <c r="S30" s="347"/>
      <c r="T30" s="347" t="str">
        <f>IF(AND('Mapa final'!$L$12="Alta",'Mapa final'!$P$12="Leve"),CONCATENATE("R",'Mapa final'!$A$12),"")</f>
        <v/>
      </c>
      <c r="U30" s="348"/>
      <c r="V30" s="347" t="str">
        <f>IF(AND('Mapa final'!$L$12="Alta",'Mapa final'!$P$12="Leve"),CONCATENATE("R",'Mapa final'!$A$12),"")</f>
        <v/>
      </c>
      <c r="W30" s="347"/>
      <c r="X30" s="347" t="str">
        <f>IF(AND('Mapa final'!$L$12="Alta",'Mapa final'!$P$12="Leve"),CONCATENATE("R",'Mapa final'!$A$12),"")</f>
        <v/>
      </c>
      <c r="Y30" s="347"/>
      <c r="Z30" s="347" t="str">
        <f>IF(AND('Mapa final'!$L$12="Alta",'Mapa final'!$P$12="Leve"),CONCATENATE("R",'Mapa final'!$A$12),"")</f>
        <v/>
      </c>
      <c r="AA30" s="348"/>
      <c r="AB30" s="324" t="str">
        <f>IF(AND('Mapa final'!$L$12="Muy Alta",'Mapa final'!$P$12="Leve"),CONCATENATE("R",'Mapa final'!$A$12),"")</f>
        <v/>
      </c>
      <c r="AC30" s="325"/>
      <c r="AD30" s="325" t="str">
        <f>IF(AND('Mapa final'!$L$12="Muy Alta",'Mapa final'!$P$12="Leve"),CONCATENATE("R",'Mapa final'!$A$12),"")</f>
        <v/>
      </c>
      <c r="AE30" s="325"/>
      <c r="AF30" s="325" t="str">
        <f>IF(AND('Mapa final'!$L$12="Muy Alta",'Mapa final'!$P$12="Leve"),CONCATENATE("R",'Mapa final'!$A$12),"")</f>
        <v/>
      </c>
      <c r="AG30" s="327"/>
      <c r="AH30" s="337" t="str">
        <f>IF(AND('Mapa final'!$L$12="Muy Alta",'Mapa final'!$P$12="Catastrófico"),CONCATENATE("R",'Mapa final'!$A$12),"")</f>
        <v/>
      </c>
      <c r="AI30" s="338"/>
      <c r="AJ30" s="338" t="str">
        <f>IF(AND('Mapa final'!$L$12="Muy Alta",'Mapa final'!$P$12="Catastrófico"),CONCATENATE("R",'Mapa final'!$A$12),"")</f>
        <v/>
      </c>
      <c r="AK30" s="338"/>
      <c r="AL30" s="338" t="str">
        <f>IF(AND('Mapa final'!$L$12="Muy Alta",'Mapa final'!$P$12="Catastrófico"),CONCATENATE("R",'Mapa final'!$A$12),"")</f>
        <v/>
      </c>
      <c r="AM30" s="339"/>
      <c r="AN30" s="70"/>
      <c r="AO30" s="302" t="s">
        <v>81</v>
      </c>
      <c r="AP30" s="303"/>
      <c r="AQ30" s="303"/>
      <c r="AR30" s="303"/>
      <c r="AS30" s="303"/>
      <c r="AT30" s="30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73"/>
      <c r="C31" s="273"/>
      <c r="D31" s="274"/>
      <c r="E31" s="314"/>
      <c r="F31" s="315"/>
      <c r="G31" s="315"/>
      <c r="H31" s="315"/>
      <c r="I31" s="315"/>
      <c r="J31" s="351"/>
      <c r="K31" s="349"/>
      <c r="L31" s="349"/>
      <c r="M31" s="349"/>
      <c r="N31" s="349"/>
      <c r="O31" s="350"/>
      <c r="P31" s="340"/>
      <c r="Q31" s="341"/>
      <c r="R31" s="341"/>
      <c r="S31" s="341"/>
      <c r="T31" s="341"/>
      <c r="U31" s="342"/>
      <c r="V31" s="341"/>
      <c r="W31" s="341"/>
      <c r="X31" s="341"/>
      <c r="Y31" s="341"/>
      <c r="Z31" s="341"/>
      <c r="AA31" s="342"/>
      <c r="AB31" s="326"/>
      <c r="AC31" s="320"/>
      <c r="AD31" s="320"/>
      <c r="AE31" s="320"/>
      <c r="AF31" s="320"/>
      <c r="AG31" s="321"/>
      <c r="AH31" s="331"/>
      <c r="AI31" s="332"/>
      <c r="AJ31" s="332"/>
      <c r="AK31" s="332"/>
      <c r="AL31" s="332"/>
      <c r="AM31" s="333"/>
      <c r="AN31" s="70"/>
      <c r="AO31" s="305"/>
      <c r="AP31" s="306"/>
      <c r="AQ31" s="306"/>
      <c r="AR31" s="306"/>
      <c r="AS31" s="306"/>
      <c r="AT31" s="30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73"/>
      <c r="C32" s="273"/>
      <c r="D32" s="274"/>
      <c r="E32" s="314"/>
      <c r="F32" s="315"/>
      <c r="G32" s="315"/>
      <c r="H32" s="315"/>
      <c r="I32" s="315"/>
      <c r="J32" s="351" t="str">
        <f>IF(AND('Mapa final'!$L$12="Baja",'Mapa final'!$P$12="Leve"),CONCATENATE("R",'Mapa final'!$A$12),"")</f>
        <v/>
      </c>
      <c r="K32" s="349"/>
      <c r="L32" s="349" t="str">
        <f>IF(AND('Mapa final'!$L$12="Baja",'Mapa final'!$P$12="Leve"),CONCATENATE("R",'Mapa final'!$A$12),"")</f>
        <v/>
      </c>
      <c r="M32" s="349"/>
      <c r="N32" s="349" t="str">
        <f>IF(AND('Mapa final'!$L$12="Baja",'Mapa final'!$P$12="Leve"),CONCATENATE("R",'Mapa final'!$A$12),"")</f>
        <v/>
      </c>
      <c r="O32" s="350"/>
      <c r="P32" s="340" t="str">
        <f>IF(AND('Mapa final'!$L$12="Alta",'Mapa final'!$P$12="Leve"),CONCATENATE("R",'Mapa final'!$A$12),"")</f>
        <v/>
      </c>
      <c r="Q32" s="341"/>
      <c r="R32" s="341" t="str">
        <f>IF(AND('Mapa final'!$L$15="Baja",'Mapa final'!$P$15="Menor"),CONCATENATE("R",'Mapa final'!$A$15),"")</f>
        <v>R2</v>
      </c>
      <c r="S32" s="341"/>
      <c r="T32" s="341" t="str">
        <f>IF(AND('Mapa final'!$L$12="Alta",'Mapa final'!$P$12="Leve"),CONCATENATE("R",'Mapa final'!$A$12),"")</f>
        <v/>
      </c>
      <c r="U32" s="342"/>
      <c r="V32" s="341" t="str">
        <f>IF(AND('Mapa final'!$L$12="Alta",'Mapa final'!$P$12="Leve"),CONCATENATE("R",'Mapa final'!$A$12),"")</f>
        <v/>
      </c>
      <c r="W32" s="341"/>
      <c r="X32" s="341" t="str">
        <f>IF(AND('Mapa final'!$L$12="Alta",'Mapa final'!$P$12="Leve"),CONCATENATE("R",'Mapa final'!$A$12),"")</f>
        <v/>
      </c>
      <c r="Y32" s="341"/>
      <c r="Z32" s="341" t="str">
        <f>IF(AND('Mapa final'!$L$12="Alta",'Mapa final'!$P$12="Leve"),CONCATENATE("R",'Mapa final'!$A$12),"")</f>
        <v/>
      </c>
      <c r="AA32" s="342"/>
      <c r="AB32" s="326" t="str">
        <f>IF(AND('Mapa final'!$L$12="Muy Alta",'Mapa final'!$P$12="Leve"),CONCATENATE("R",'Mapa final'!$A$12),"")</f>
        <v/>
      </c>
      <c r="AC32" s="320"/>
      <c r="AD32" s="320" t="str">
        <f>IF(AND('Mapa final'!$L$12="Muy Alta",'Mapa final'!$P$12="Leve"),CONCATENATE("R",'Mapa final'!$A$12),"")</f>
        <v/>
      </c>
      <c r="AE32" s="320"/>
      <c r="AF32" s="320" t="str">
        <f>IF(AND('Mapa final'!$L$12="Muy Alta",'Mapa final'!$P$12="Leve"),CONCATENATE("R",'Mapa final'!$A$12),"")</f>
        <v/>
      </c>
      <c r="AG32" s="321"/>
      <c r="AH32" s="331" t="str">
        <f>IF(AND('Mapa final'!$L$12="Muy Alta",'Mapa final'!$P$12="Catastrófico"),CONCATENATE("R",'Mapa final'!$A$12),"")</f>
        <v/>
      </c>
      <c r="AI32" s="332"/>
      <c r="AJ32" s="332" t="str">
        <f>IF(AND('Mapa final'!$L$12="Muy Alta",'Mapa final'!$P$12="Catastrófico"),CONCATENATE("R",'Mapa final'!$A$12),"")</f>
        <v/>
      </c>
      <c r="AK32" s="332"/>
      <c r="AL32" s="332" t="str">
        <f>IF(AND('Mapa final'!$L$12="Muy Alta",'Mapa final'!$P$12="Catastrófico"),CONCATENATE("R",'Mapa final'!$A$12),"")</f>
        <v/>
      </c>
      <c r="AM32" s="333"/>
      <c r="AN32" s="70"/>
      <c r="AO32" s="305"/>
      <c r="AP32" s="306"/>
      <c r="AQ32" s="306"/>
      <c r="AR32" s="306"/>
      <c r="AS32" s="306"/>
      <c r="AT32" s="30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73"/>
      <c r="C33" s="273"/>
      <c r="D33" s="274"/>
      <c r="E33" s="314"/>
      <c r="F33" s="315"/>
      <c r="G33" s="315"/>
      <c r="H33" s="315"/>
      <c r="I33" s="315"/>
      <c r="J33" s="351"/>
      <c r="K33" s="349"/>
      <c r="L33" s="349"/>
      <c r="M33" s="349"/>
      <c r="N33" s="349"/>
      <c r="O33" s="350"/>
      <c r="P33" s="340"/>
      <c r="Q33" s="341"/>
      <c r="R33" s="341"/>
      <c r="S33" s="341"/>
      <c r="T33" s="341"/>
      <c r="U33" s="342"/>
      <c r="V33" s="341"/>
      <c r="W33" s="341"/>
      <c r="X33" s="341"/>
      <c r="Y33" s="341"/>
      <c r="Z33" s="341"/>
      <c r="AA33" s="342"/>
      <c r="AB33" s="326"/>
      <c r="AC33" s="320"/>
      <c r="AD33" s="320"/>
      <c r="AE33" s="320"/>
      <c r="AF33" s="320"/>
      <c r="AG33" s="321"/>
      <c r="AH33" s="331"/>
      <c r="AI33" s="332"/>
      <c r="AJ33" s="332"/>
      <c r="AK33" s="332"/>
      <c r="AL33" s="332"/>
      <c r="AM33" s="333"/>
      <c r="AN33" s="70"/>
      <c r="AO33" s="305"/>
      <c r="AP33" s="306"/>
      <c r="AQ33" s="306"/>
      <c r="AR33" s="306"/>
      <c r="AS33" s="306"/>
      <c r="AT33" s="30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73"/>
      <c r="C34" s="273"/>
      <c r="D34" s="274"/>
      <c r="E34" s="314"/>
      <c r="F34" s="315"/>
      <c r="G34" s="315"/>
      <c r="H34" s="315"/>
      <c r="I34" s="315"/>
      <c r="J34" s="351" t="str">
        <f>IF(AND('Mapa final'!$L$12="Baja",'Mapa final'!$P$12="Leve"),CONCATENATE("R",'Mapa final'!$A$12),"")</f>
        <v/>
      </c>
      <c r="K34" s="349"/>
      <c r="L34" s="349" t="str">
        <f>IF(AND('Mapa final'!$L$12="Baja",'Mapa final'!$P$12="Leve"),CONCATENATE("R",'Mapa final'!$A$12),"")</f>
        <v/>
      </c>
      <c r="M34" s="349"/>
      <c r="N34" s="349" t="str">
        <f>IF(AND('Mapa final'!$L$12="Baja",'Mapa final'!$P$12="Leve"),CONCATENATE("R",'Mapa final'!$A$12),"")</f>
        <v/>
      </c>
      <c r="O34" s="350"/>
      <c r="P34" s="340" t="str">
        <f>IF(AND('Mapa final'!$L$12="Alta",'Mapa final'!$P$12="Leve"),CONCATENATE("R",'Mapa final'!$A$12),"")</f>
        <v/>
      </c>
      <c r="Q34" s="341"/>
      <c r="R34" s="341" t="str">
        <f>IF(AND('Mapa final'!$L$12="Alta",'Mapa final'!$P$12="Leve"),CONCATENATE("R",'Mapa final'!$A$12),"")</f>
        <v/>
      </c>
      <c r="S34" s="341"/>
      <c r="T34" s="341" t="str">
        <f>IF(AND('Mapa final'!$L$17="Baja",'Mapa final'!$P$17="Menor"),CONCATENATE("R",'Mapa final'!$A$17),"")</f>
        <v>R3</v>
      </c>
      <c r="U34" s="342"/>
      <c r="V34" s="341" t="str">
        <f>IF(AND('Mapa final'!$L$12="Alta",'Mapa final'!$P$12="Leve"),CONCATENATE("R",'Mapa final'!$A$12),"")</f>
        <v/>
      </c>
      <c r="W34" s="341"/>
      <c r="X34" s="341" t="str">
        <f>IF(AND('Mapa final'!$L$12="Alta",'Mapa final'!$P$12="Leve"),CONCATENATE("R",'Mapa final'!$A$12),"")</f>
        <v/>
      </c>
      <c r="Y34" s="341"/>
      <c r="Z34" s="341" t="str">
        <f>IF(AND('Mapa final'!$L$12="Alta",'Mapa final'!$P$12="Leve"),CONCATENATE("R",'Mapa final'!$A$12),"")</f>
        <v/>
      </c>
      <c r="AA34" s="342"/>
      <c r="AB34" s="326" t="str">
        <f>IF(AND('Mapa final'!$L$12="Muy Alta",'Mapa final'!$P$12="Leve"),CONCATENATE("R",'Mapa final'!$A$12),"")</f>
        <v/>
      </c>
      <c r="AC34" s="320"/>
      <c r="AD34" s="320" t="str">
        <f>IF(AND('Mapa final'!$L$12="Muy Alta",'Mapa final'!$P$12="Leve"),CONCATENATE("R",'Mapa final'!$A$12),"")</f>
        <v/>
      </c>
      <c r="AE34" s="320"/>
      <c r="AF34" s="320" t="str">
        <f>IF(AND('Mapa final'!$L$12="Muy Alta",'Mapa final'!$P$12="Leve"),CONCATENATE("R",'Mapa final'!$A$12),"")</f>
        <v/>
      </c>
      <c r="AG34" s="321"/>
      <c r="AH34" s="331" t="str">
        <f>IF(AND('Mapa final'!$L$12="Muy Alta",'Mapa final'!$P$12="Catastrófico"),CONCATENATE("R",'Mapa final'!$A$12),"")</f>
        <v/>
      </c>
      <c r="AI34" s="332"/>
      <c r="AJ34" s="332" t="str">
        <f>IF(AND('Mapa final'!$L$12="Muy Alta",'Mapa final'!$P$12="Catastrófico"),CONCATENATE("R",'Mapa final'!$A$12),"")</f>
        <v/>
      </c>
      <c r="AK34" s="332"/>
      <c r="AL34" s="332" t="str">
        <f>IF(AND('Mapa final'!$L$12="Muy Alta",'Mapa final'!$P$12="Catastrófico"),CONCATENATE("R",'Mapa final'!$A$12),"")</f>
        <v/>
      </c>
      <c r="AM34" s="333"/>
      <c r="AN34" s="70"/>
      <c r="AO34" s="305"/>
      <c r="AP34" s="306"/>
      <c r="AQ34" s="306"/>
      <c r="AR34" s="306"/>
      <c r="AS34" s="306"/>
      <c r="AT34" s="30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73"/>
      <c r="C35" s="273"/>
      <c r="D35" s="274"/>
      <c r="E35" s="314"/>
      <c r="F35" s="315"/>
      <c r="G35" s="315"/>
      <c r="H35" s="315"/>
      <c r="I35" s="315"/>
      <c r="J35" s="351"/>
      <c r="K35" s="349"/>
      <c r="L35" s="349"/>
      <c r="M35" s="349"/>
      <c r="N35" s="349"/>
      <c r="O35" s="350"/>
      <c r="P35" s="340"/>
      <c r="Q35" s="341"/>
      <c r="R35" s="341"/>
      <c r="S35" s="341"/>
      <c r="T35" s="341"/>
      <c r="U35" s="342"/>
      <c r="V35" s="341"/>
      <c r="W35" s="341"/>
      <c r="X35" s="341"/>
      <c r="Y35" s="341"/>
      <c r="Z35" s="341"/>
      <c r="AA35" s="342"/>
      <c r="AB35" s="326"/>
      <c r="AC35" s="320"/>
      <c r="AD35" s="320"/>
      <c r="AE35" s="320"/>
      <c r="AF35" s="320"/>
      <c r="AG35" s="321"/>
      <c r="AH35" s="331"/>
      <c r="AI35" s="332"/>
      <c r="AJ35" s="332"/>
      <c r="AK35" s="332"/>
      <c r="AL35" s="332"/>
      <c r="AM35" s="333"/>
      <c r="AN35" s="70"/>
      <c r="AO35" s="305"/>
      <c r="AP35" s="306"/>
      <c r="AQ35" s="306"/>
      <c r="AR35" s="306"/>
      <c r="AS35" s="306"/>
      <c r="AT35" s="30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73"/>
      <c r="C36" s="273"/>
      <c r="D36" s="274"/>
      <c r="E36" s="314"/>
      <c r="F36" s="315"/>
      <c r="G36" s="315"/>
      <c r="H36" s="315"/>
      <c r="I36" s="315"/>
      <c r="J36" s="351" t="str">
        <f>IF(AND('Mapa final'!$L$12="Baja",'Mapa final'!$P$12="Leve"),CONCATENATE("R",'Mapa final'!$A$12),"")</f>
        <v/>
      </c>
      <c r="K36" s="349"/>
      <c r="L36" s="349" t="str">
        <f>IF(AND('Mapa final'!$L$12="Baja",'Mapa final'!$P$12="Leve"),CONCATENATE("R",'Mapa final'!$A$12),"")</f>
        <v/>
      </c>
      <c r="M36" s="349"/>
      <c r="N36" s="349" t="str">
        <f>IF(AND('Mapa final'!$L$12="Baja",'Mapa final'!$P$12="Leve"),CONCATENATE("R",'Mapa final'!$A$12),"")</f>
        <v/>
      </c>
      <c r="O36" s="350"/>
      <c r="P36" s="340" t="str">
        <f>IF(AND('Mapa final'!$L$12="Alta",'Mapa final'!$P$12="Leve"),CONCATENATE("R",'Mapa final'!$A$12),"")</f>
        <v/>
      </c>
      <c r="Q36" s="341"/>
      <c r="R36" s="341" t="str">
        <f>IF(AND('Mapa final'!$L$12="Alta",'Mapa final'!$P$12="Leve"),CONCATENATE("R",'Mapa final'!$A$12),"")</f>
        <v/>
      </c>
      <c r="S36" s="341"/>
      <c r="T36" s="341" t="str">
        <f>IF(AND('Mapa final'!$L$12="Alta",'Mapa final'!$P$12="Leve"),CONCATENATE("R",'Mapa final'!$A$12),"")</f>
        <v/>
      </c>
      <c r="U36" s="342"/>
      <c r="V36" s="341" t="str">
        <f>IF(AND('Mapa final'!$L$12="Alta",'Mapa final'!$P$12="Leve"),CONCATENATE("R",'Mapa final'!$A$12),"")</f>
        <v/>
      </c>
      <c r="W36" s="341"/>
      <c r="X36" s="341" t="str">
        <f>IF(AND('Mapa final'!$L$12="Alta",'Mapa final'!$P$12="Leve"),CONCATENATE("R",'Mapa final'!$A$12),"")</f>
        <v/>
      </c>
      <c r="Y36" s="341"/>
      <c r="Z36" s="341" t="str">
        <f>IF(AND('Mapa final'!$L$12="Alta",'Mapa final'!$P$12="Leve"),CONCATENATE("R",'Mapa final'!$A$12),"")</f>
        <v/>
      </c>
      <c r="AA36" s="342"/>
      <c r="AB36" s="326" t="str">
        <f>IF(AND('Mapa final'!$L$12="Muy Alta",'Mapa final'!$P$12="Leve"),CONCATENATE("R",'Mapa final'!$A$12),"")</f>
        <v/>
      </c>
      <c r="AC36" s="320"/>
      <c r="AD36" s="320" t="str">
        <f>IF(AND('Mapa final'!$L$12="Muy Alta",'Mapa final'!$P$12="Leve"),CONCATENATE("R",'Mapa final'!$A$12),"")</f>
        <v/>
      </c>
      <c r="AE36" s="320"/>
      <c r="AF36" s="320" t="str">
        <f>IF(AND('Mapa final'!$L$12="Muy Alta",'Mapa final'!$P$12="Leve"),CONCATENATE("R",'Mapa final'!$A$12),"")</f>
        <v/>
      </c>
      <c r="AG36" s="321"/>
      <c r="AH36" s="331" t="str">
        <f>IF(AND('Mapa final'!$L$12="Muy Alta",'Mapa final'!$P$12="Catastrófico"),CONCATENATE("R",'Mapa final'!$A$12),"")</f>
        <v/>
      </c>
      <c r="AI36" s="332"/>
      <c r="AJ36" s="332" t="str">
        <f>IF(AND('Mapa final'!$L$12="Muy Alta",'Mapa final'!$P$12="Catastrófico"),CONCATENATE("R",'Mapa final'!$A$12),"")</f>
        <v/>
      </c>
      <c r="AK36" s="332"/>
      <c r="AL36" s="332" t="str">
        <f>IF(AND('Mapa final'!$L$12="Muy Alta",'Mapa final'!$P$12="Catastrófico"),CONCATENATE("R",'Mapa final'!$A$12),"")</f>
        <v/>
      </c>
      <c r="AM36" s="333"/>
      <c r="AN36" s="70"/>
      <c r="AO36" s="305"/>
      <c r="AP36" s="306"/>
      <c r="AQ36" s="306"/>
      <c r="AR36" s="306"/>
      <c r="AS36" s="306"/>
      <c r="AT36" s="30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73"/>
      <c r="C37" s="273"/>
      <c r="D37" s="274"/>
      <c r="E37" s="317"/>
      <c r="F37" s="318"/>
      <c r="G37" s="318"/>
      <c r="H37" s="318"/>
      <c r="I37" s="318"/>
      <c r="J37" s="352"/>
      <c r="K37" s="353"/>
      <c r="L37" s="353"/>
      <c r="M37" s="353"/>
      <c r="N37" s="353"/>
      <c r="O37" s="354"/>
      <c r="P37" s="343"/>
      <c r="Q37" s="344"/>
      <c r="R37" s="344"/>
      <c r="S37" s="344"/>
      <c r="T37" s="344"/>
      <c r="U37" s="345"/>
      <c r="V37" s="344"/>
      <c r="W37" s="344"/>
      <c r="X37" s="344"/>
      <c r="Y37" s="344"/>
      <c r="Z37" s="344"/>
      <c r="AA37" s="345"/>
      <c r="AB37" s="330"/>
      <c r="AC37" s="322"/>
      <c r="AD37" s="322"/>
      <c r="AE37" s="322"/>
      <c r="AF37" s="322"/>
      <c r="AG37" s="323"/>
      <c r="AH37" s="334"/>
      <c r="AI37" s="335"/>
      <c r="AJ37" s="335"/>
      <c r="AK37" s="335"/>
      <c r="AL37" s="335"/>
      <c r="AM37" s="336"/>
      <c r="AN37" s="70"/>
      <c r="AO37" s="308"/>
      <c r="AP37" s="309"/>
      <c r="AQ37" s="309"/>
      <c r="AR37" s="309"/>
      <c r="AS37" s="309"/>
      <c r="AT37" s="31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73"/>
      <c r="C38" s="273"/>
      <c r="D38" s="274"/>
      <c r="E38" s="311" t="s">
        <v>112</v>
      </c>
      <c r="F38" s="312"/>
      <c r="G38" s="312"/>
      <c r="H38" s="312"/>
      <c r="I38" s="313"/>
      <c r="J38" s="355" t="str">
        <f>IF(AND('Mapa final'!$L$12="Baja",'Mapa final'!$P$12="Leve"),CONCATENATE("R",'Mapa final'!$A$12),"")</f>
        <v/>
      </c>
      <c r="K38" s="356"/>
      <c r="L38" s="356" t="str">
        <f>IF(AND('Mapa final'!$L$12="Baja",'Mapa final'!$P$12="Leve"),CONCATENATE("R",'Mapa final'!$A$12),"")</f>
        <v/>
      </c>
      <c r="M38" s="356"/>
      <c r="N38" s="356" t="str">
        <f>IF(AND('Mapa final'!$L$12="Baja",'Mapa final'!$P$12="Leve"),CONCATENATE("R",'Mapa final'!$A$12),"")</f>
        <v/>
      </c>
      <c r="O38" s="357"/>
      <c r="P38" s="355" t="str">
        <f>IF(AND('Mapa final'!$L$12="Baja",'Mapa final'!$P$12="Leve"),CONCATENATE("R",'Mapa final'!$A$12),"")</f>
        <v/>
      </c>
      <c r="Q38" s="356"/>
      <c r="R38" s="356" t="str">
        <f>IF(AND('Mapa final'!$L$12="Baja",'Mapa final'!$P$12="Leve"),CONCATENATE("R",'Mapa final'!$A$12),"")</f>
        <v/>
      </c>
      <c r="S38" s="356"/>
      <c r="T38" s="356" t="str">
        <f>IF(AND('Mapa final'!$L$12="Baja",'Mapa final'!$P$12="Leve"),CONCATENATE("R",'Mapa final'!$A$12),"")</f>
        <v/>
      </c>
      <c r="U38" s="357"/>
      <c r="V38" s="346" t="str">
        <f>IF(AND('Mapa final'!$L$12="Alta",'Mapa final'!$P$12="Leve"),CONCATENATE("R",'Mapa final'!$A$12),"")</f>
        <v/>
      </c>
      <c r="W38" s="347"/>
      <c r="X38" s="347" t="str">
        <f>IF(AND('Mapa final'!$L$12="Alta",'Mapa final'!$P$12="Leve"),CONCATENATE("R",'Mapa final'!$A$12),"")</f>
        <v/>
      </c>
      <c r="Y38" s="347"/>
      <c r="Z38" s="347" t="str">
        <f>IF(AND('Mapa final'!$L$12="Alta",'Mapa final'!$P$12="Leve"),CONCATENATE("R",'Mapa final'!$A$12),"")</f>
        <v/>
      </c>
      <c r="AA38" s="348"/>
      <c r="AB38" s="324" t="str">
        <f>IF(AND('Mapa final'!$L$12="Muy Alta",'Mapa final'!$P$12="Leve"),CONCATENATE("R",'Mapa final'!$A$12),"")</f>
        <v/>
      </c>
      <c r="AC38" s="325"/>
      <c r="AD38" s="325" t="str">
        <f>IF(AND('Mapa final'!$L$12="Muy Alta",'Mapa final'!$P$12="Leve"),CONCATENATE("R",'Mapa final'!$A$12),"")</f>
        <v/>
      </c>
      <c r="AE38" s="325"/>
      <c r="AF38" s="325" t="str">
        <f>IF(AND('Mapa final'!$L$12="Muy Alta",'Mapa final'!$P$12="Leve"),CONCATENATE("R",'Mapa final'!$A$12),"")</f>
        <v/>
      </c>
      <c r="AG38" s="327"/>
      <c r="AH38" s="337" t="str">
        <f>IF(AND('Mapa final'!$L$12="Muy Alta",'Mapa final'!$P$12="Catastrófico"),CONCATENATE("R",'Mapa final'!$A$12),"")</f>
        <v/>
      </c>
      <c r="AI38" s="338"/>
      <c r="AJ38" s="338" t="str">
        <f>IF(AND('Mapa final'!$L$12="Muy Alta",'Mapa final'!$P$12="Catastrófico"),CONCATENATE("R",'Mapa final'!$A$12),"")</f>
        <v/>
      </c>
      <c r="AK38" s="338"/>
      <c r="AL38" s="338" t="str">
        <f>IF(AND('Mapa final'!$L$12="Muy Alta",'Mapa final'!$P$12="Catastrófico"),CONCATENATE("R",'Mapa final'!$A$12),"")</f>
        <v/>
      </c>
      <c r="AM38" s="339"/>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73"/>
      <c r="C39" s="273"/>
      <c r="D39" s="274"/>
      <c r="E39" s="314"/>
      <c r="F39" s="315"/>
      <c r="G39" s="315"/>
      <c r="H39" s="315"/>
      <c r="I39" s="316"/>
      <c r="J39" s="351"/>
      <c r="K39" s="349"/>
      <c r="L39" s="349"/>
      <c r="M39" s="349"/>
      <c r="N39" s="349"/>
      <c r="O39" s="350"/>
      <c r="P39" s="351"/>
      <c r="Q39" s="349"/>
      <c r="R39" s="349"/>
      <c r="S39" s="349"/>
      <c r="T39" s="349"/>
      <c r="U39" s="350"/>
      <c r="V39" s="340"/>
      <c r="W39" s="341"/>
      <c r="X39" s="341"/>
      <c r="Y39" s="341"/>
      <c r="Z39" s="341"/>
      <c r="AA39" s="342"/>
      <c r="AB39" s="326"/>
      <c r="AC39" s="320"/>
      <c r="AD39" s="320"/>
      <c r="AE39" s="320"/>
      <c r="AF39" s="320"/>
      <c r="AG39" s="321"/>
      <c r="AH39" s="331"/>
      <c r="AI39" s="332"/>
      <c r="AJ39" s="332"/>
      <c r="AK39" s="332"/>
      <c r="AL39" s="332"/>
      <c r="AM39" s="33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73"/>
      <c r="C40" s="273"/>
      <c r="D40" s="274"/>
      <c r="E40" s="314"/>
      <c r="F40" s="315"/>
      <c r="G40" s="315"/>
      <c r="H40" s="315"/>
      <c r="I40" s="316"/>
      <c r="J40" s="351" t="str">
        <f>IF(AND('Mapa final'!$L$12="Baja",'Mapa final'!$P$12="Leve"),CONCATENATE("R",'Mapa final'!$A$12),"")</f>
        <v/>
      </c>
      <c r="K40" s="349"/>
      <c r="L40" s="349" t="str">
        <f>IF(AND('Mapa final'!$L$12="Baja",'Mapa final'!$P$12="Leve"),CONCATENATE("R",'Mapa final'!$A$12),"")</f>
        <v/>
      </c>
      <c r="M40" s="349"/>
      <c r="N40" s="349" t="str">
        <f>IF(AND('Mapa final'!$L$12="Baja",'Mapa final'!$P$12="Leve"),CONCATENATE("R",'Mapa final'!$A$12),"")</f>
        <v/>
      </c>
      <c r="O40" s="350"/>
      <c r="P40" s="351" t="str">
        <f>IF(AND('Mapa final'!$L$12="Baja",'Mapa final'!$P$12="Leve"),CONCATENATE("R",'Mapa final'!$A$12),"")</f>
        <v/>
      </c>
      <c r="Q40" s="349"/>
      <c r="R40" s="349" t="str">
        <f>IF(AND('Mapa final'!$L$12="Baja",'Mapa final'!$P$12="Leve"),CONCATENATE("R",'Mapa final'!$A$12),"")</f>
        <v/>
      </c>
      <c r="S40" s="349"/>
      <c r="T40" s="349" t="str">
        <f>IF(AND('Mapa final'!$L$12="Baja",'Mapa final'!$P$12="Leve"),CONCATENATE("R",'Mapa final'!$A$12),"")</f>
        <v/>
      </c>
      <c r="U40" s="350"/>
      <c r="V40" s="340" t="str">
        <f>IF(AND('Mapa final'!$L$12="Alta",'Mapa final'!$P$12="Leve"),CONCATENATE("R",'Mapa final'!$A$12),"")</f>
        <v/>
      </c>
      <c r="W40" s="341"/>
      <c r="X40" s="341" t="str">
        <f>IF(AND('Mapa final'!$L$12="Alta",'Mapa final'!$P$12="Leve"),CONCATENATE("R",'Mapa final'!$A$12),"")</f>
        <v/>
      </c>
      <c r="Y40" s="341"/>
      <c r="Z40" s="341" t="str">
        <f>IF(AND('Mapa final'!$L$12="Alta",'Mapa final'!$P$12="Leve"),CONCATENATE("R",'Mapa final'!$A$12),"")</f>
        <v/>
      </c>
      <c r="AA40" s="342"/>
      <c r="AB40" s="326" t="str">
        <f>IF(AND('Mapa final'!$L$12="Muy Alta",'Mapa final'!$P$12="Leve"),CONCATENATE("R",'Mapa final'!$A$12),"")</f>
        <v/>
      </c>
      <c r="AC40" s="320"/>
      <c r="AD40" s="320" t="str">
        <f>IF(AND('Mapa final'!$L$12="Muy Alta",'Mapa final'!$P$12="Leve"),CONCATENATE("R",'Mapa final'!$A$12),"")</f>
        <v/>
      </c>
      <c r="AE40" s="320"/>
      <c r="AF40" s="320" t="str">
        <f>IF(AND('Mapa final'!$L$12="Muy Alta",'Mapa final'!$P$12="Leve"),CONCATENATE("R",'Mapa final'!$A$12),"")</f>
        <v/>
      </c>
      <c r="AG40" s="321"/>
      <c r="AH40" s="331" t="str">
        <f>IF(AND('Mapa final'!$L$12="Muy Alta",'Mapa final'!$P$12="Catastrófico"),CONCATENATE("R",'Mapa final'!$A$12),"")</f>
        <v/>
      </c>
      <c r="AI40" s="332"/>
      <c r="AJ40" s="332" t="str">
        <f>IF(AND('Mapa final'!$L$12="Muy Alta",'Mapa final'!$P$12="Catastrófico"),CONCATENATE("R",'Mapa final'!$A$12),"")</f>
        <v/>
      </c>
      <c r="AK40" s="332"/>
      <c r="AL40" s="332" t="str">
        <f>IF(AND('Mapa final'!$L$12="Muy Alta",'Mapa final'!$P$12="Catastrófico"),CONCATENATE("R",'Mapa final'!$A$12),"")</f>
        <v/>
      </c>
      <c r="AM40" s="33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73"/>
      <c r="C41" s="273"/>
      <c r="D41" s="274"/>
      <c r="E41" s="314"/>
      <c r="F41" s="315"/>
      <c r="G41" s="315"/>
      <c r="H41" s="315"/>
      <c r="I41" s="316"/>
      <c r="J41" s="351"/>
      <c r="K41" s="349"/>
      <c r="L41" s="349"/>
      <c r="M41" s="349"/>
      <c r="N41" s="349"/>
      <c r="O41" s="350"/>
      <c r="P41" s="351"/>
      <c r="Q41" s="349"/>
      <c r="R41" s="349"/>
      <c r="S41" s="349"/>
      <c r="T41" s="349"/>
      <c r="U41" s="350"/>
      <c r="V41" s="340"/>
      <c r="W41" s="341"/>
      <c r="X41" s="341"/>
      <c r="Y41" s="341"/>
      <c r="Z41" s="341"/>
      <c r="AA41" s="342"/>
      <c r="AB41" s="326"/>
      <c r="AC41" s="320"/>
      <c r="AD41" s="320"/>
      <c r="AE41" s="320"/>
      <c r="AF41" s="320"/>
      <c r="AG41" s="321"/>
      <c r="AH41" s="331"/>
      <c r="AI41" s="332"/>
      <c r="AJ41" s="332"/>
      <c r="AK41" s="332"/>
      <c r="AL41" s="332"/>
      <c r="AM41" s="33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73"/>
      <c r="C42" s="273"/>
      <c r="D42" s="274"/>
      <c r="E42" s="314"/>
      <c r="F42" s="315"/>
      <c r="G42" s="315"/>
      <c r="H42" s="315"/>
      <c r="I42" s="316"/>
      <c r="J42" s="351" t="str">
        <f>IF(AND('Mapa final'!$L$12="Baja",'Mapa final'!$P$12="Leve"),CONCATENATE("R",'Mapa final'!$A$12),"")</f>
        <v/>
      </c>
      <c r="K42" s="349"/>
      <c r="L42" s="349" t="str">
        <f>IF(AND('Mapa final'!$L$12="Baja",'Mapa final'!$P$12="Leve"),CONCATENATE("R",'Mapa final'!$A$12),"")</f>
        <v/>
      </c>
      <c r="M42" s="349"/>
      <c r="N42" s="349" t="str">
        <f>IF(AND('Mapa final'!$L$12="Baja",'Mapa final'!$P$12="Leve"),CONCATENATE("R",'Mapa final'!$A$12),"")</f>
        <v/>
      </c>
      <c r="O42" s="350"/>
      <c r="P42" s="351" t="str">
        <f>IF(AND('Mapa final'!$L$12="Baja",'Mapa final'!$P$12="Leve"),CONCATENATE("R",'Mapa final'!$A$12),"")</f>
        <v/>
      </c>
      <c r="Q42" s="349"/>
      <c r="R42" s="349" t="str">
        <f>IF(AND('Mapa final'!$L$12="Baja",'Mapa final'!$P$12="Leve"),CONCATENATE("R",'Mapa final'!$A$12),"")</f>
        <v/>
      </c>
      <c r="S42" s="349"/>
      <c r="T42" s="349" t="str">
        <f>IF(AND('Mapa final'!$L$12="Baja",'Mapa final'!$P$12="Leve"),CONCATENATE("R",'Mapa final'!$A$12),"")</f>
        <v/>
      </c>
      <c r="U42" s="350"/>
      <c r="V42" s="340" t="str">
        <f>IF(AND('Mapa final'!$L$12="Alta",'Mapa final'!$P$12="Leve"),CONCATENATE("R",'Mapa final'!$A$12),"")</f>
        <v/>
      </c>
      <c r="W42" s="341"/>
      <c r="X42" s="341" t="str">
        <f>IF(AND('Mapa final'!$L$12="Alta",'Mapa final'!$P$12="Leve"),CONCATENATE("R",'Mapa final'!$A$12),"")</f>
        <v/>
      </c>
      <c r="Y42" s="341"/>
      <c r="Z42" s="341" t="str">
        <f>IF(AND('Mapa final'!$L$12="Alta",'Mapa final'!$P$12="Leve"),CONCATENATE("R",'Mapa final'!$A$12),"")</f>
        <v/>
      </c>
      <c r="AA42" s="342"/>
      <c r="AB42" s="326" t="str">
        <f>IF(AND('Mapa final'!$L$12="Muy Alta",'Mapa final'!$P$12="Leve"),CONCATENATE("R",'Mapa final'!$A$12),"")</f>
        <v/>
      </c>
      <c r="AC42" s="320"/>
      <c r="AD42" s="320" t="str">
        <f>IF(AND('Mapa final'!$L$12="Muy Alta",'Mapa final'!$P$12="Leve"),CONCATENATE("R",'Mapa final'!$A$12),"")</f>
        <v/>
      </c>
      <c r="AE42" s="320"/>
      <c r="AF42" s="320" t="str">
        <f>IF(AND('Mapa final'!$L$12="Muy Alta",'Mapa final'!$P$12="Leve"),CONCATENATE("R",'Mapa final'!$A$12),"")</f>
        <v/>
      </c>
      <c r="AG42" s="321"/>
      <c r="AH42" s="331" t="str">
        <f>IF(AND('Mapa final'!$L$12="Muy Alta",'Mapa final'!$P$12="Catastrófico"),CONCATENATE("R",'Mapa final'!$A$12),"")</f>
        <v/>
      </c>
      <c r="AI42" s="332"/>
      <c r="AJ42" s="332" t="str">
        <f>IF(AND('Mapa final'!$L$12="Muy Alta",'Mapa final'!$P$12="Catastrófico"),CONCATENATE("R",'Mapa final'!$A$12),"")</f>
        <v/>
      </c>
      <c r="AK42" s="332"/>
      <c r="AL42" s="332" t="str">
        <f>IF(AND('Mapa final'!$L$12="Muy Alta",'Mapa final'!$P$12="Catastrófico"),CONCATENATE("R",'Mapa final'!$A$12),"")</f>
        <v/>
      </c>
      <c r="AM42" s="33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73"/>
      <c r="C43" s="273"/>
      <c r="D43" s="274"/>
      <c r="E43" s="314"/>
      <c r="F43" s="315"/>
      <c r="G43" s="315"/>
      <c r="H43" s="315"/>
      <c r="I43" s="316"/>
      <c r="J43" s="351"/>
      <c r="K43" s="349"/>
      <c r="L43" s="349"/>
      <c r="M43" s="349"/>
      <c r="N43" s="349"/>
      <c r="O43" s="350"/>
      <c r="P43" s="351"/>
      <c r="Q43" s="349"/>
      <c r="R43" s="349"/>
      <c r="S43" s="349"/>
      <c r="T43" s="349"/>
      <c r="U43" s="350"/>
      <c r="V43" s="340"/>
      <c r="W43" s="341"/>
      <c r="X43" s="341"/>
      <c r="Y43" s="341"/>
      <c r="Z43" s="341"/>
      <c r="AA43" s="342"/>
      <c r="AB43" s="326"/>
      <c r="AC43" s="320"/>
      <c r="AD43" s="320"/>
      <c r="AE43" s="320"/>
      <c r="AF43" s="320"/>
      <c r="AG43" s="321"/>
      <c r="AH43" s="331"/>
      <c r="AI43" s="332"/>
      <c r="AJ43" s="332"/>
      <c r="AK43" s="332"/>
      <c r="AL43" s="332"/>
      <c r="AM43" s="33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73"/>
      <c r="C44" s="273"/>
      <c r="D44" s="274"/>
      <c r="E44" s="314"/>
      <c r="F44" s="315"/>
      <c r="G44" s="315"/>
      <c r="H44" s="315"/>
      <c r="I44" s="316"/>
      <c r="J44" s="351" t="str">
        <f>IF(AND('Mapa final'!$L$12="Baja",'Mapa final'!$P$12="Leve"),CONCATENATE("R",'Mapa final'!$A$12),"")</f>
        <v/>
      </c>
      <c r="K44" s="349"/>
      <c r="L44" s="349" t="str">
        <f>IF(AND('Mapa final'!$L$12="Baja",'Mapa final'!$P$12="Leve"),CONCATENATE("R",'Mapa final'!$A$12),"")</f>
        <v/>
      </c>
      <c r="M44" s="349"/>
      <c r="N44" s="349" t="str">
        <f>IF(AND('Mapa final'!$L$12="Baja",'Mapa final'!$P$12="Leve"),CONCATENATE("R",'Mapa final'!$A$12),"")</f>
        <v/>
      </c>
      <c r="O44" s="350"/>
      <c r="P44" s="351" t="str">
        <f>IF(AND('Mapa final'!$L$12="Baja",'Mapa final'!$P$12="Leve"),CONCATENATE("R",'Mapa final'!$A$12),"")</f>
        <v/>
      </c>
      <c r="Q44" s="349"/>
      <c r="R44" s="349" t="str">
        <f>IF(AND('Mapa final'!$L$12="Baja",'Mapa final'!$P$12="Leve"),CONCATENATE("R",'Mapa final'!$A$12),"")</f>
        <v/>
      </c>
      <c r="S44" s="349"/>
      <c r="T44" s="349" t="str">
        <f>IF(AND('Mapa final'!$L$12="Baja",'Mapa final'!$P$12="Leve"),CONCATENATE("R",'Mapa final'!$A$12),"")</f>
        <v/>
      </c>
      <c r="U44" s="350"/>
      <c r="V44" s="340" t="str">
        <f>IF(AND('Mapa final'!$L$12="Alta",'Mapa final'!$P$12="Leve"),CONCATENATE("R",'Mapa final'!$A$12),"")</f>
        <v/>
      </c>
      <c r="W44" s="341"/>
      <c r="X44" s="341" t="str">
        <f>IF(AND('Mapa final'!$L$12="Alta",'Mapa final'!$P$12="Leve"),CONCATENATE("R",'Mapa final'!$A$12),"")</f>
        <v/>
      </c>
      <c r="Y44" s="341"/>
      <c r="Z44" s="341" t="str">
        <f>IF(AND('Mapa final'!$L$12="Alta",'Mapa final'!$P$12="Leve"),CONCATENATE("R",'Mapa final'!$A$12),"")</f>
        <v/>
      </c>
      <c r="AA44" s="342"/>
      <c r="AB44" s="326" t="str">
        <f>IF(AND('Mapa final'!$L$12="Muy Alta",'Mapa final'!$P$12="Leve"),CONCATENATE("R",'Mapa final'!$A$12),"")</f>
        <v/>
      </c>
      <c r="AC44" s="320"/>
      <c r="AD44" s="320" t="str">
        <f>IF(AND('Mapa final'!$L$12="Muy Alta",'Mapa final'!$P$12="Leve"),CONCATENATE("R",'Mapa final'!$A$12),"")</f>
        <v/>
      </c>
      <c r="AE44" s="320"/>
      <c r="AF44" s="320" t="str">
        <f>IF(AND('Mapa final'!$L$12="Muy Alta",'Mapa final'!$P$12="Leve"),CONCATENATE("R",'Mapa final'!$A$12),"")</f>
        <v/>
      </c>
      <c r="AG44" s="321"/>
      <c r="AH44" s="331" t="str">
        <f>IF(AND('Mapa final'!$L$12="Muy Alta",'Mapa final'!$P$12="Catastrófico"),CONCATENATE("R",'Mapa final'!$A$12),"")</f>
        <v/>
      </c>
      <c r="AI44" s="332"/>
      <c r="AJ44" s="332" t="str">
        <f>IF(AND('Mapa final'!$L$12="Muy Alta",'Mapa final'!$P$12="Catastrófico"),CONCATENATE("R",'Mapa final'!$A$12),"")</f>
        <v/>
      </c>
      <c r="AK44" s="332"/>
      <c r="AL44" s="332" t="str">
        <f>IF(AND('Mapa final'!$L$12="Muy Alta",'Mapa final'!$P$12="Catastrófico"),CONCATENATE("R",'Mapa final'!$A$12),"")</f>
        <v/>
      </c>
      <c r="AM44" s="33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73"/>
      <c r="C45" s="273"/>
      <c r="D45" s="274"/>
      <c r="E45" s="317"/>
      <c r="F45" s="318"/>
      <c r="G45" s="318"/>
      <c r="H45" s="318"/>
      <c r="I45" s="319"/>
      <c r="J45" s="352"/>
      <c r="K45" s="353"/>
      <c r="L45" s="353"/>
      <c r="M45" s="353"/>
      <c r="N45" s="353"/>
      <c r="O45" s="354"/>
      <c r="P45" s="352"/>
      <c r="Q45" s="353"/>
      <c r="R45" s="353"/>
      <c r="S45" s="353"/>
      <c r="T45" s="353"/>
      <c r="U45" s="354"/>
      <c r="V45" s="343"/>
      <c r="W45" s="344"/>
      <c r="X45" s="344"/>
      <c r="Y45" s="344"/>
      <c r="Z45" s="344"/>
      <c r="AA45" s="345"/>
      <c r="AB45" s="330"/>
      <c r="AC45" s="322"/>
      <c r="AD45" s="322"/>
      <c r="AE45" s="322"/>
      <c r="AF45" s="322"/>
      <c r="AG45" s="323"/>
      <c r="AH45" s="334"/>
      <c r="AI45" s="335"/>
      <c r="AJ45" s="335"/>
      <c r="AK45" s="335"/>
      <c r="AL45" s="335"/>
      <c r="AM45" s="336"/>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11" t="s">
        <v>111</v>
      </c>
      <c r="K46" s="312"/>
      <c r="L46" s="312"/>
      <c r="M46" s="312"/>
      <c r="N46" s="312"/>
      <c r="O46" s="313"/>
      <c r="P46" s="311" t="s">
        <v>110</v>
      </c>
      <c r="Q46" s="312"/>
      <c r="R46" s="312"/>
      <c r="S46" s="312"/>
      <c r="T46" s="312"/>
      <c r="U46" s="313"/>
      <c r="V46" s="311" t="s">
        <v>109</v>
      </c>
      <c r="W46" s="312"/>
      <c r="X46" s="312"/>
      <c r="Y46" s="312"/>
      <c r="Z46" s="312"/>
      <c r="AA46" s="313"/>
      <c r="AB46" s="311" t="s">
        <v>108</v>
      </c>
      <c r="AC46" s="329"/>
      <c r="AD46" s="312"/>
      <c r="AE46" s="312"/>
      <c r="AF46" s="312"/>
      <c r="AG46" s="313"/>
      <c r="AH46" s="311" t="s">
        <v>107</v>
      </c>
      <c r="AI46" s="312"/>
      <c r="AJ46" s="312"/>
      <c r="AK46" s="312"/>
      <c r="AL46" s="312"/>
      <c r="AM46" s="3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14"/>
      <c r="K47" s="315"/>
      <c r="L47" s="315"/>
      <c r="M47" s="315"/>
      <c r="N47" s="315"/>
      <c r="O47" s="316"/>
      <c r="P47" s="314"/>
      <c r="Q47" s="315"/>
      <c r="R47" s="315"/>
      <c r="S47" s="315"/>
      <c r="T47" s="315"/>
      <c r="U47" s="316"/>
      <c r="V47" s="314"/>
      <c r="W47" s="315"/>
      <c r="X47" s="315"/>
      <c r="Y47" s="315"/>
      <c r="Z47" s="315"/>
      <c r="AA47" s="316"/>
      <c r="AB47" s="314"/>
      <c r="AC47" s="315"/>
      <c r="AD47" s="315"/>
      <c r="AE47" s="315"/>
      <c r="AF47" s="315"/>
      <c r="AG47" s="316"/>
      <c r="AH47" s="314"/>
      <c r="AI47" s="315"/>
      <c r="AJ47" s="315"/>
      <c r="AK47" s="315"/>
      <c r="AL47" s="315"/>
      <c r="AM47" s="316"/>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14"/>
      <c r="K48" s="315"/>
      <c r="L48" s="315"/>
      <c r="M48" s="315"/>
      <c r="N48" s="315"/>
      <c r="O48" s="316"/>
      <c r="P48" s="314"/>
      <c r="Q48" s="315"/>
      <c r="R48" s="315"/>
      <c r="S48" s="315"/>
      <c r="T48" s="315"/>
      <c r="U48" s="316"/>
      <c r="V48" s="314"/>
      <c r="W48" s="315"/>
      <c r="X48" s="315"/>
      <c r="Y48" s="315"/>
      <c r="Z48" s="315"/>
      <c r="AA48" s="316"/>
      <c r="AB48" s="314"/>
      <c r="AC48" s="315"/>
      <c r="AD48" s="315"/>
      <c r="AE48" s="315"/>
      <c r="AF48" s="315"/>
      <c r="AG48" s="316"/>
      <c r="AH48" s="314"/>
      <c r="AI48" s="315"/>
      <c r="AJ48" s="315"/>
      <c r="AK48" s="315"/>
      <c r="AL48" s="315"/>
      <c r="AM48" s="316"/>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14"/>
      <c r="K49" s="315"/>
      <c r="L49" s="315"/>
      <c r="M49" s="315"/>
      <c r="N49" s="315"/>
      <c r="O49" s="316"/>
      <c r="P49" s="314"/>
      <c r="Q49" s="315"/>
      <c r="R49" s="315"/>
      <c r="S49" s="315"/>
      <c r="T49" s="315"/>
      <c r="U49" s="316"/>
      <c r="V49" s="314"/>
      <c r="W49" s="315"/>
      <c r="X49" s="315"/>
      <c r="Y49" s="315"/>
      <c r="Z49" s="315"/>
      <c r="AA49" s="316"/>
      <c r="AB49" s="314"/>
      <c r="AC49" s="315"/>
      <c r="AD49" s="315"/>
      <c r="AE49" s="315"/>
      <c r="AF49" s="315"/>
      <c r="AG49" s="316"/>
      <c r="AH49" s="314"/>
      <c r="AI49" s="315"/>
      <c r="AJ49" s="315"/>
      <c r="AK49" s="315"/>
      <c r="AL49" s="315"/>
      <c r="AM49" s="316"/>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14"/>
      <c r="K50" s="315"/>
      <c r="L50" s="315"/>
      <c r="M50" s="315"/>
      <c r="N50" s="315"/>
      <c r="O50" s="316"/>
      <c r="P50" s="314"/>
      <c r="Q50" s="315"/>
      <c r="R50" s="315"/>
      <c r="S50" s="315"/>
      <c r="T50" s="315"/>
      <c r="U50" s="316"/>
      <c r="V50" s="314"/>
      <c r="W50" s="315"/>
      <c r="X50" s="315"/>
      <c r="Y50" s="315"/>
      <c r="Z50" s="315"/>
      <c r="AA50" s="316"/>
      <c r="AB50" s="314"/>
      <c r="AC50" s="315"/>
      <c r="AD50" s="315"/>
      <c r="AE50" s="315"/>
      <c r="AF50" s="315"/>
      <c r="AG50" s="316"/>
      <c r="AH50" s="314"/>
      <c r="AI50" s="315"/>
      <c r="AJ50" s="315"/>
      <c r="AK50" s="315"/>
      <c r="AL50" s="315"/>
      <c r="AM50" s="316"/>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17"/>
      <c r="K51" s="318"/>
      <c r="L51" s="318"/>
      <c r="M51" s="318"/>
      <c r="N51" s="318"/>
      <c r="O51" s="319"/>
      <c r="P51" s="317"/>
      <c r="Q51" s="318"/>
      <c r="R51" s="318"/>
      <c r="S51" s="318"/>
      <c r="T51" s="318"/>
      <c r="U51" s="319"/>
      <c r="V51" s="317"/>
      <c r="W51" s="318"/>
      <c r="X51" s="318"/>
      <c r="Y51" s="318"/>
      <c r="Z51" s="318"/>
      <c r="AA51" s="319"/>
      <c r="AB51" s="317"/>
      <c r="AC51" s="318"/>
      <c r="AD51" s="318"/>
      <c r="AE51" s="318"/>
      <c r="AF51" s="318"/>
      <c r="AG51" s="319"/>
      <c r="AH51" s="317"/>
      <c r="AI51" s="318"/>
      <c r="AJ51" s="318"/>
      <c r="AK51" s="318"/>
      <c r="AL51" s="318"/>
      <c r="AM51" s="319"/>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W45" sqref="AW45"/>
    </sheetView>
  </sheetViews>
  <sheetFormatPr baseColWidth="10" defaultRowHeight="15" x14ac:dyDescent="0.25"/>
  <cols>
    <col min="2" max="16" width="5.7109375" customWidth="1"/>
    <col min="17" max="17" width="8.85546875" customWidth="1"/>
    <col min="18" max="18" width="10" customWidth="1"/>
    <col min="19" max="19" width="8.285156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84" t="s">
        <v>157</v>
      </c>
      <c r="C2" s="385"/>
      <c r="D2" s="385"/>
      <c r="E2" s="385"/>
      <c r="F2" s="385"/>
      <c r="G2" s="385"/>
      <c r="H2" s="385"/>
      <c r="I2" s="385"/>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85"/>
      <c r="C3" s="385"/>
      <c r="D3" s="385"/>
      <c r="E3" s="385"/>
      <c r="F3" s="385"/>
      <c r="G3" s="385"/>
      <c r="H3" s="385"/>
      <c r="I3" s="385"/>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85"/>
      <c r="C4" s="385"/>
      <c r="D4" s="385"/>
      <c r="E4" s="385"/>
      <c r="F4" s="385"/>
      <c r="G4" s="385"/>
      <c r="H4" s="385"/>
      <c r="I4" s="385"/>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73" t="s">
        <v>4</v>
      </c>
      <c r="C6" s="273"/>
      <c r="D6" s="274"/>
      <c r="E6" s="368" t="s">
        <v>115</v>
      </c>
      <c r="F6" s="369"/>
      <c r="G6" s="369"/>
      <c r="H6" s="369"/>
      <c r="I6" s="369"/>
      <c r="J6" s="38" t="str">
        <f>IF(AND('Mapa final'!$AD$12="Muy Alta",'Mapa final'!$AF$12="Leve"),CONCATENATE("R2C",'Mapa final'!$S$12),"")</f>
        <v/>
      </c>
      <c r="K6" s="39" t="str">
        <f>IF(AND('Mapa final'!$AD$12="Muy Alta",'Mapa final'!$AF$12="Leve"),CONCATENATE("R2C",'Mapa final'!$S$12),"")</f>
        <v/>
      </c>
      <c r="L6" s="39" t="str">
        <f>IF(AND('Mapa final'!$AD$12="Muy Alta",'Mapa final'!$AF$12="Leve"),CONCATENATE("R2C",'Mapa final'!$S$12),"")</f>
        <v/>
      </c>
      <c r="M6" s="39" t="str">
        <f>IF(AND('Mapa final'!$AD$12="Muy Alta",'Mapa final'!$AF$12="Leve"),CONCATENATE("R2C",'Mapa final'!$S$12),"")</f>
        <v/>
      </c>
      <c r="N6" s="39" t="str">
        <f>IF(AND('Mapa final'!$AD$12="Muy Alta",'Mapa final'!$AF$12="Leve"),CONCATENATE("R2C",'Mapa final'!$S$12),"")</f>
        <v/>
      </c>
      <c r="O6" s="40" t="str">
        <f>IF(AND('Mapa final'!$AD$12="Muy Alta",'Mapa final'!$AF$12="Leve"),CONCATENATE("R2C",'Mapa final'!$S$12),"")</f>
        <v/>
      </c>
      <c r="P6" s="38" t="str">
        <f>IF(AND('Mapa final'!$AD$12="Muy Alta",'Mapa final'!$AF$12="Leve"),CONCATENATE("R2C",'Mapa final'!$S$12),"")</f>
        <v/>
      </c>
      <c r="Q6" s="39" t="str">
        <f>IF(AND('Mapa final'!$AD$12="Muy Alta",'Mapa final'!$AF$12="Leve"),CONCATENATE("R2C",'Mapa final'!$S$12),"")</f>
        <v/>
      </c>
      <c r="R6" s="39" t="str">
        <f>IF(AND('Mapa final'!$AD$12="Muy Alta",'Mapa final'!$AF$12="Leve"),CONCATENATE("R2C",'Mapa final'!$S$12),"")</f>
        <v/>
      </c>
      <c r="S6" s="39" t="str">
        <f>IF(AND('Mapa final'!$AD$12="Muy Alta",'Mapa final'!$AF$12="Leve"),CONCATENATE("R2C",'Mapa final'!$S$12),"")</f>
        <v/>
      </c>
      <c r="T6" s="39" t="str">
        <f>IF(AND('Mapa final'!$AD$12="Muy Alta",'Mapa final'!$AF$12="Leve"),CONCATENATE("R2C",'Mapa final'!$S$12),"")</f>
        <v/>
      </c>
      <c r="U6" s="40" t="str">
        <f>IF(AND('Mapa final'!$AD$12="Muy Alta",'Mapa final'!$AF$12="Leve"),CONCATENATE("R2C",'Mapa final'!$S$12),"")</f>
        <v/>
      </c>
      <c r="V6" s="38" t="str">
        <f>IF(AND('Mapa final'!$AD$12="Muy Alta",'Mapa final'!$AF$12="Leve"),CONCATENATE("R2C",'Mapa final'!$S$12),"")</f>
        <v/>
      </c>
      <c r="W6" s="39" t="str">
        <f>IF(AND('Mapa final'!$AD$12="Muy Alta",'Mapa final'!$AF$12="Leve"),CONCATENATE("R2C",'Mapa final'!$S$12),"")</f>
        <v/>
      </c>
      <c r="X6" s="39" t="str">
        <f>IF(AND('Mapa final'!$AD$12="Muy Alta",'Mapa final'!$AF$12="Leve"),CONCATENATE("R2C",'Mapa final'!$S$12),"")</f>
        <v/>
      </c>
      <c r="Y6" s="39" t="str">
        <f>IF(AND('Mapa final'!$AD$12="Muy Alta",'Mapa final'!$AF$12="Leve"),CONCATENATE("R2C",'Mapa final'!$S$12),"")</f>
        <v/>
      </c>
      <c r="Z6" s="39" t="str">
        <f>IF(AND('Mapa final'!$AD$12="Muy Alta",'Mapa final'!$AF$12="Leve"),CONCATENATE("R2C",'Mapa final'!$S$12),"")</f>
        <v/>
      </c>
      <c r="AA6" s="40" t="str">
        <f>IF(AND('Mapa final'!$AD$12="Muy Alta",'Mapa final'!$AF$12="Leve"),CONCATENATE("R2C",'Mapa final'!$S$12),"")</f>
        <v/>
      </c>
      <c r="AB6" s="38" t="str">
        <f>IF(AND('Mapa final'!$AD$12="Muy Alta",'Mapa final'!$AF$12="Leve"),CONCATENATE("R2C",'Mapa final'!$S$12),"")</f>
        <v/>
      </c>
      <c r="AC6" s="39" t="str">
        <f>IF(AND('Mapa final'!$AD$12="Muy Alta",'Mapa final'!$AF$12="Leve"),CONCATENATE("R2C",'Mapa final'!$S$12),"")</f>
        <v/>
      </c>
      <c r="AD6" s="39" t="str">
        <f>IF(AND('Mapa final'!$AD$12="Muy Alta",'Mapa final'!$AF$12="Leve"),CONCATENATE("R2C",'Mapa final'!$S$12),"")</f>
        <v/>
      </c>
      <c r="AE6" s="39" t="str">
        <f>IF(AND('Mapa final'!$AD$12="Muy Alta",'Mapa final'!$AF$12="Leve"),CONCATENATE("R2C",'Mapa final'!$S$12),"")</f>
        <v/>
      </c>
      <c r="AF6" s="39" t="str">
        <f>IF(AND('Mapa final'!$AD$12="Muy Alta",'Mapa final'!$AF$12="Leve"),CONCATENATE("R2C",'Mapa final'!$S$12),"")</f>
        <v/>
      </c>
      <c r="AG6" s="39" t="str">
        <f>IF(AND('Mapa final'!$AD$12="Muy Alta",'Mapa final'!$AF$12="Leve"),CONCATENATE("R2C",'Mapa final'!$S$12),"")</f>
        <v/>
      </c>
      <c r="AH6" s="41" t="str">
        <f>IF(AND('Mapa final'!$AD$12="Muy Alta",'Mapa final'!$AF$12="Catastrófico"),CONCATENATE("R2C",'Mapa final'!$S$12),"")</f>
        <v/>
      </c>
      <c r="AI6" s="42" t="str">
        <f>IF(AND('Mapa final'!$AD$12="Muy Alta",'Mapa final'!$AF$12="Catastrófico"),CONCATENATE("R2C",'Mapa final'!$S$12),"")</f>
        <v/>
      </c>
      <c r="AJ6" s="42" t="str">
        <f>IF(AND('Mapa final'!$AD$12="Muy Alta",'Mapa final'!$AF$12="Catastrófico"),CONCATENATE("R2C",'Mapa final'!$S$12),"")</f>
        <v/>
      </c>
      <c r="AK6" s="42" t="str">
        <f>IF(AND('Mapa final'!$AD$12="Muy Alta",'Mapa final'!$AF$12="Catastrófico"),CONCATENATE("R2C",'Mapa final'!$S$12),"")</f>
        <v/>
      </c>
      <c r="AL6" s="42" t="str">
        <f>IF(AND('Mapa final'!$AD$12="Muy Alta",'Mapa final'!$AF$12="Catastrófico"),CONCATENATE("R2C",'Mapa final'!$S$12),"")</f>
        <v/>
      </c>
      <c r="AM6" s="43" t="str">
        <f>IF(AND('Mapa final'!$AD$12="Muy Alta",'Mapa final'!$AF$12="Catastrófico"),CONCATENATE("R2C",'Mapa final'!$S$12),"")</f>
        <v/>
      </c>
      <c r="AN6" s="70"/>
      <c r="AO6" s="375" t="s">
        <v>78</v>
      </c>
      <c r="AP6" s="376"/>
      <c r="AQ6" s="376"/>
      <c r="AR6" s="376"/>
      <c r="AS6" s="376"/>
      <c r="AT6" s="37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73"/>
      <c r="C7" s="273"/>
      <c r="D7" s="274"/>
      <c r="E7" s="372"/>
      <c r="F7" s="371"/>
      <c r="G7" s="371"/>
      <c r="H7" s="371"/>
      <c r="I7" s="371"/>
      <c r="J7" s="44" t="str">
        <f>IF(AND('Mapa final'!$AD$12="Muy Alta",'Mapa final'!$AF$12="Leve"),CONCATENATE("R2C",'Mapa final'!$S$12),"")</f>
        <v/>
      </c>
      <c r="K7" s="156" t="str">
        <f>IF(AND('Mapa final'!$AD$12="Muy Alta",'Mapa final'!$AF$12="Leve"),CONCATENATE("R2C",'Mapa final'!$S$12),"")</f>
        <v/>
      </c>
      <c r="L7" s="156" t="str">
        <f>IF(AND('Mapa final'!$AD$12="Muy Alta",'Mapa final'!$AF$12="Leve"),CONCATENATE("R2C",'Mapa final'!$S$12),"")</f>
        <v/>
      </c>
      <c r="M7" s="156" t="str">
        <f>IF(AND('Mapa final'!$AD$12="Muy Alta",'Mapa final'!$AF$12="Leve"),CONCATENATE("R2C",'Mapa final'!$S$12),"")</f>
        <v/>
      </c>
      <c r="N7" s="156" t="str">
        <f>IF(AND('Mapa final'!$AD$12="Muy Alta",'Mapa final'!$AF$12="Leve"),CONCATENATE("R2C",'Mapa final'!$S$12),"")</f>
        <v/>
      </c>
      <c r="O7" s="45" t="str">
        <f>IF(AND('Mapa final'!$AD$12="Muy Alta",'Mapa final'!$AF$12="Leve"),CONCATENATE("R2C",'Mapa final'!$S$12),"")</f>
        <v/>
      </c>
      <c r="P7" s="44" t="str">
        <f>IF(AND('Mapa final'!$AD$12="Muy Alta",'Mapa final'!$AF$12="Leve"),CONCATENATE("R2C",'Mapa final'!$S$12),"")</f>
        <v/>
      </c>
      <c r="Q7" s="156" t="str">
        <f>IF(AND('Mapa final'!$AD$12="Muy Alta",'Mapa final'!$AF$12="Leve"),CONCATENATE("R2C",'Mapa final'!$S$12),"")</f>
        <v/>
      </c>
      <c r="R7" s="156" t="str">
        <f>IF(AND('Mapa final'!$AD$12="Muy Alta",'Mapa final'!$AF$12="Leve"),CONCATENATE("R2C",'Mapa final'!$S$12),"")</f>
        <v/>
      </c>
      <c r="S7" s="156" t="str">
        <f>IF(AND('Mapa final'!$AD$12="Muy Alta",'Mapa final'!$AF$12="Leve"),CONCATENATE("R2C",'Mapa final'!$S$12),"")</f>
        <v/>
      </c>
      <c r="T7" s="156" t="str">
        <f>IF(AND('Mapa final'!$AD$12="Muy Alta",'Mapa final'!$AF$12="Leve"),CONCATENATE("R2C",'Mapa final'!$S$12),"")</f>
        <v/>
      </c>
      <c r="U7" s="45" t="str">
        <f>IF(AND('Mapa final'!$AD$12="Muy Alta",'Mapa final'!$AF$12="Leve"),CONCATENATE("R2C",'Mapa final'!$S$12),"")</f>
        <v/>
      </c>
      <c r="V7" s="44" t="str">
        <f>IF(AND('Mapa final'!$AD$12="Muy Alta",'Mapa final'!$AF$12="Leve"),CONCATENATE("R2C",'Mapa final'!$S$12),"")</f>
        <v/>
      </c>
      <c r="W7" s="156" t="str">
        <f>IF(AND('Mapa final'!$AD$12="Muy Alta",'Mapa final'!$AF$12="Leve"),CONCATENATE("R2C",'Mapa final'!$S$12),"")</f>
        <v/>
      </c>
      <c r="X7" s="156" t="str">
        <f>IF(AND('Mapa final'!$AD$12="Muy Alta",'Mapa final'!$AF$12="Leve"),CONCATENATE("R2C",'Mapa final'!$S$12),"")</f>
        <v/>
      </c>
      <c r="Y7" s="156" t="str">
        <f>IF(AND('Mapa final'!$AD$12="Muy Alta",'Mapa final'!$AF$12="Leve"),CONCATENATE("R2C",'Mapa final'!$S$12),"")</f>
        <v/>
      </c>
      <c r="Z7" s="156" t="str">
        <f>IF(AND('Mapa final'!$AD$12="Muy Alta",'Mapa final'!$AF$12="Leve"),CONCATENATE("R2C",'Mapa final'!$S$12),"")</f>
        <v/>
      </c>
      <c r="AA7" s="45" t="str">
        <f>IF(AND('Mapa final'!$AD$12="Muy Alta",'Mapa final'!$AF$12="Leve"),CONCATENATE("R2C",'Mapa final'!$S$12),"")</f>
        <v/>
      </c>
      <c r="AB7" s="44" t="str">
        <f>IF(AND('Mapa final'!$AD$12="Muy Alta",'Mapa final'!$AF$12="Leve"),CONCATENATE("R2C",'Mapa final'!$S$12),"")</f>
        <v/>
      </c>
      <c r="AC7" s="156" t="str">
        <f>IF(AND('Mapa final'!$AD$12="Muy Alta",'Mapa final'!$AF$12="Leve"),CONCATENATE("R2C",'Mapa final'!$S$12),"")</f>
        <v/>
      </c>
      <c r="AD7" s="156" t="str">
        <f>IF(AND('Mapa final'!$AD$12="Muy Alta",'Mapa final'!$AF$12="Leve"),CONCATENATE("R2C",'Mapa final'!$S$12),"")</f>
        <v/>
      </c>
      <c r="AE7" s="156" t="str">
        <f>IF(AND('Mapa final'!$AD$12="Muy Alta",'Mapa final'!$AF$12="Leve"),CONCATENATE("R2C",'Mapa final'!$S$12),"")</f>
        <v/>
      </c>
      <c r="AF7" s="156" t="str">
        <f>IF(AND('Mapa final'!$AD$12="Muy Alta",'Mapa final'!$AF$12="Leve"),CONCATENATE("R2C",'Mapa final'!$S$12),"")</f>
        <v/>
      </c>
      <c r="AG7" s="156" t="str">
        <f>IF(AND('Mapa final'!$AD$12="Muy Alta",'Mapa final'!$AF$12="Leve"),CONCATENATE("R2C",'Mapa final'!$S$12),"")</f>
        <v/>
      </c>
      <c r="AH7" s="46" t="str">
        <f>IF(AND('Mapa final'!$AD$12="Muy Alta",'Mapa final'!$AF$12="Catastrófico"),CONCATENATE("R2C",'Mapa final'!$S$12),"")</f>
        <v/>
      </c>
      <c r="AI7" s="158" t="str">
        <f>IF(AND('Mapa final'!$AD$12="Muy Alta",'Mapa final'!$AF$12="Catastrófico"),CONCATENATE("R2C",'Mapa final'!$S$12),"")</f>
        <v/>
      </c>
      <c r="AJ7" s="158" t="str">
        <f>IF(AND('Mapa final'!$AD$12="Muy Alta",'Mapa final'!$AF$12="Catastrófico"),CONCATENATE("R2C",'Mapa final'!$S$12),"")</f>
        <v/>
      </c>
      <c r="AK7" s="158" t="str">
        <f>IF(AND('Mapa final'!$AD$12="Muy Alta",'Mapa final'!$AF$12="Catastrófico"),CONCATENATE("R2C",'Mapa final'!$S$12),"")</f>
        <v/>
      </c>
      <c r="AL7" s="158" t="str">
        <f>IF(AND('Mapa final'!$AD$12="Muy Alta",'Mapa final'!$AF$12="Catastrófico"),CONCATENATE("R2C",'Mapa final'!$S$12),"")</f>
        <v/>
      </c>
      <c r="AM7" s="47" t="str">
        <f>IF(AND('Mapa final'!$AD$12="Muy Alta",'Mapa final'!$AF$12="Catastrófico"),CONCATENATE("R2C",'Mapa final'!$S$12),"")</f>
        <v/>
      </c>
      <c r="AN7" s="70"/>
      <c r="AO7" s="378"/>
      <c r="AP7" s="379"/>
      <c r="AQ7" s="379"/>
      <c r="AR7" s="379"/>
      <c r="AS7" s="379"/>
      <c r="AT7" s="38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73"/>
      <c r="C8" s="273"/>
      <c r="D8" s="274"/>
      <c r="E8" s="372"/>
      <c r="F8" s="371"/>
      <c r="G8" s="371"/>
      <c r="H8" s="371"/>
      <c r="I8" s="371"/>
      <c r="J8" s="44" t="str">
        <f>IF(AND('Mapa final'!$AD$12="Muy Alta",'Mapa final'!$AF$12="Leve"),CONCATENATE("R2C",'Mapa final'!$S$12),"")</f>
        <v/>
      </c>
      <c r="K8" s="156" t="str">
        <f>IF(AND('Mapa final'!$AD$12="Muy Alta",'Mapa final'!$AF$12="Leve"),CONCATENATE("R2C",'Mapa final'!$S$12),"")</f>
        <v/>
      </c>
      <c r="L8" s="156" t="str">
        <f>IF(AND('Mapa final'!$AD$12="Muy Alta",'Mapa final'!$AF$12="Leve"),CONCATENATE("R2C",'Mapa final'!$S$12),"")</f>
        <v/>
      </c>
      <c r="M8" s="156" t="str">
        <f>IF(AND('Mapa final'!$AD$12="Muy Alta",'Mapa final'!$AF$12="Leve"),CONCATENATE("R2C",'Mapa final'!$S$12),"")</f>
        <v/>
      </c>
      <c r="N8" s="156" t="str">
        <f>IF(AND('Mapa final'!$AD$12="Muy Alta",'Mapa final'!$AF$12="Leve"),CONCATENATE("R2C",'Mapa final'!$S$12),"")</f>
        <v/>
      </c>
      <c r="O8" s="45" t="str">
        <f>IF(AND('Mapa final'!$AD$12="Muy Alta",'Mapa final'!$AF$12="Leve"),CONCATENATE("R2C",'Mapa final'!$S$12),"")</f>
        <v/>
      </c>
      <c r="P8" s="44" t="str">
        <f>IF(AND('Mapa final'!$AD$12="Muy Alta",'Mapa final'!$AF$12="Leve"),CONCATENATE("R2C",'Mapa final'!$S$12),"")</f>
        <v/>
      </c>
      <c r="Q8" s="156" t="str">
        <f>IF(AND('Mapa final'!$AD$12="Muy Alta",'Mapa final'!$AF$12="Leve"),CONCATENATE("R2C",'Mapa final'!$S$12),"")</f>
        <v/>
      </c>
      <c r="R8" s="156" t="str">
        <f>IF(AND('Mapa final'!$AD$12="Muy Alta",'Mapa final'!$AF$12="Leve"),CONCATENATE("R2C",'Mapa final'!$S$12),"")</f>
        <v/>
      </c>
      <c r="S8" s="156" t="str">
        <f>IF(AND('Mapa final'!$AD$12="Muy Alta",'Mapa final'!$AF$12="Leve"),CONCATENATE("R2C",'Mapa final'!$S$12),"")</f>
        <v/>
      </c>
      <c r="T8" s="156" t="str">
        <f>IF(AND('Mapa final'!$AD$12="Muy Alta",'Mapa final'!$AF$12="Leve"),CONCATENATE("R2C",'Mapa final'!$S$12),"")</f>
        <v/>
      </c>
      <c r="U8" s="45" t="str">
        <f>IF(AND('Mapa final'!$AD$12="Muy Alta",'Mapa final'!$AF$12="Leve"),CONCATENATE("R2C",'Mapa final'!$S$12),"")</f>
        <v/>
      </c>
      <c r="V8" s="44" t="str">
        <f>IF(AND('Mapa final'!$AD$12="Muy Alta",'Mapa final'!$AF$12="Leve"),CONCATENATE("R2C",'Mapa final'!$S$12),"")</f>
        <v/>
      </c>
      <c r="W8" s="156" t="str">
        <f>IF(AND('Mapa final'!$AD$12="Muy Alta",'Mapa final'!$AF$12="Leve"),CONCATENATE("R2C",'Mapa final'!$S$12),"")</f>
        <v/>
      </c>
      <c r="X8" s="156" t="str">
        <f>IF(AND('Mapa final'!$AD$12="Muy Alta",'Mapa final'!$AF$12="Leve"),CONCATENATE("R2C",'Mapa final'!$S$12),"")</f>
        <v/>
      </c>
      <c r="Y8" s="156" t="str">
        <f>IF(AND('Mapa final'!$AD$12="Muy Alta",'Mapa final'!$AF$12="Leve"),CONCATENATE("R2C",'Mapa final'!$S$12),"")</f>
        <v/>
      </c>
      <c r="Z8" s="156" t="str">
        <f>IF(AND('Mapa final'!$AD$12="Muy Alta",'Mapa final'!$AF$12="Leve"),CONCATENATE("R2C",'Mapa final'!$S$12),"")</f>
        <v/>
      </c>
      <c r="AA8" s="45" t="str">
        <f>IF(AND('Mapa final'!$AD$12="Muy Alta",'Mapa final'!$AF$12="Leve"),CONCATENATE("R2C",'Mapa final'!$S$12),"")</f>
        <v/>
      </c>
      <c r="AB8" s="44" t="str">
        <f>IF(AND('Mapa final'!$AD$12="Muy Alta",'Mapa final'!$AF$12="Leve"),CONCATENATE("R2C",'Mapa final'!$S$12),"")</f>
        <v/>
      </c>
      <c r="AC8" s="156" t="str">
        <f>IF(AND('Mapa final'!$AD$12="Muy Alta",'Mapa final'!$AF$12="Leve"),CONCATENATE("R2C",'Mapa final'!$S$12),"")</f>
        <v/>
      </c>
      <c r="AD8" s="156" t="str">
        <f>IF(AND('Mapa final'!$AD$12="Muy Alta",'Mapa final'!$AF$12="Leve"),CONCATENATE("R2C",'Mapa final'!$S$12),"")</f>
        <v/>
      </c>
      <c r="AE8" s="156" t="str">
        <f>IF(AND('Mapa final'!$AD$12="Muy Alta",'Mapa final'!$AF$12="Leve"),CONCATENATE("R2C",'Mapa final'!$S$12),"")</f>
        <v/>
      </c>
      <c r="AF8" s="156" t="str">
        <f>IF(AND('Mapa final'!$AD$12="Muy Alta",'Mapa final'!$AF$12="Leve"),CONCATENATE("R2C",'Mapa final'!$S$12),"")</f>
        <v/>
      </c>
      <c r="AG8" s="156" t="str">
        <f>IF(AND('Mapa final'!$AD$12="Muy Alta",'Mapa final'!$AF$12="Leve"),CONCATENATE("R2C",'Mapa final'!$S$12),"")</f>
        <v/>
      </c>
      <c r="AH8" s="46" t="str">
        <f>IF(AND('Mapa final'!$AD$12="Muy Alta",'Mapa final'!$AF$12="Catastrófico"),CONCATENATE("R2C",'Mapa final'!$S$12),"")</f>
        <v/>
      </c>
      <c r="AI8" s="158" t="str">
        <f>IF(AND('Mapa final'!$AD$12="Muy Alta",'Mapa final'!$AF$12="Catastrófico"),CONCATENATE("R2C",'Mapa final'!$S$12),"")</f>
        <v/>
      </c>
      <c r="AJ8" s="158" t="str">
        <f>IF(AND('Mapa final'!$AD$12="Muy Alta",'Mapa final'!$AF$12="Catastrófico"),CONCATENATE("R2C",'Mapa final'!$S$12),"")</f>
        <v/>
      </c>
      <c r="AK8" s="158" t="str">
        <f>IF(AND('Mapa final'!$AD$12="Muy Alta",'Mapa final'!$AF$12="Catastrófico"),CONCATENATE("R2C",'Mapa final'!$S$12),"")</f>
        <v/>
      </c>
      <c r="AL8" s="158" t="str">
        <f>IF(AND('Mapa final'!$AD$12="Muy Alta",'Mapa final'!$AF$12="Catastrófico"),CONCATENATE("R2C",'Mapa final'!$S$12),"")</f>
        <v/>
      </c>
      <c r="AM8" s="47" t="str">
        <f>IF(AND('Mapa final'!$AD$12="Muy Alta",'Mapa final'!$AF$12="Catastrófico"),CONCATENATE("R2C",'Mapa final'!$S$12),"")</f>
        <v/>
      </c>
      <c r="AN8" s="70"/>
      <c r="AO8" s="378"/>
      <c r="AP8" s="379"/>
      <c r="AQ8" s="379"/>
      <c r="AR8" s="379"/>
      <c r="AS8" s="379"/>
      <c r="AT8" s="38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73"/>
      <c r="C9" s="273"/>
      <c r="D9" s="274"/>
      <c r="E9" s="372"/>
      <c r="F9" s="371"/>
      <c r="G9" s="371"/>
      <c r="H9" s="371"/>
      <c r="I9" s="371"/>
      <c r="J9" s="44" t="str">
        <f>IF(AND('Mapa final'!$AD$12="Muy Alta",'Mapa final'!$AF$12="Leve"),CONCATENATE("R2C",'Mapa final'!$S$12),"")</f>
        <v/>
      </c>
      <c r="K9" s="156" t="str">
        <f>IF(AND('Mapa final'!$AD$12="Muy Alta",'Mapa final'!$AF$12="Leve"),CONCATENATE("R2C",'Mapa final'!$S$12),"")</f>
        <v/>
      </c>
      <c r="L9" s="156" t="str">
        <f>IF(AND('Mapa final'!$AD$12="Muy Alta",'Mapa final'!$AF$12="Leve"),CONCATENATE("R2C",'Mapa final'!$S$12),"")</f>
        <v/>
      </c>
      <c r="M9" s="156" t="str">
        <f>IF(AND('Mapa final'!$AD$12="Muy Alta",'Mapa final'!$AF$12="Leve"),CONCATENATE("R2C",'Mapa final'!$S$12),"")</f>
        <v/>
      </c>
      <c r="N9" s="156" t="str">
        <f>IF(AND('Mapa final'!$AD$12="Muy Alta",'Mapa final'!$AF$12="Leve"),CONCATENATE("R2C",'Mapa final'!$S$12),"")</f>
        <v/>
      </c>
      <c r="O9" s="45" t="str">
        <f>IF(AND('Mapa final'!$AD$12="Muy Alta",'Mapa final'!$AF$12="Leve"),CONCATENATE("R2C",'Mapa final'!$S$12),"")</f>
        <v/>
      </c>
      <c r="P9" s="44" t="str">
        <f>IF(AND('Mapa final'!$AD$12="Muy Alta",'Mapa final'!$AF$12="Leve"),CONCATENATE("R2C",'Mapa final'!$S$12),"")</f>
        <v/>
      </c>
      <c r="Q9" s="156" t="str">
        <f>IF(AND('Mapa final'!$AD$12="Muy Alta",'Mapa final'!$AF$12="Leve"),CONCATENATE("R2C",'Mapa final'!$S$12),"")</f>
        <v/>
      </c>
      <c r="R9" s="156" t="str">
        <f>IF(AND('Mapa final'!$AD$12="Muy Alta",'Mapa final'!$AF$12="Leve"),CONCATENATE("R2C",'Mapa final'!$S$12),"")</f>
        <v/>
      </c>
      <c r="S9" s="156" t="str">
        <f>IF(AND('Mapa final'!$AD$12="Muy Alta",'Mapa final'!$AF$12="Leve"),CONCATENATE("R2C",'Mapa final'!$S$12),"")</f>
        <v/>
      </c>
      <c r="T9" s="156" t="str">
        <f>IF(AND('Mapa final'!$AD$12="Muy Alta",'Mapa final'!$AF$12="Leve"),CONCATENATE("R2C",'Mapa final'!$S$12),"")</f>
        <v/>
      </c>
      <c r="U9" s="45" t="str">
        <f>IF(AND('Mapa final'!$AD$12="Muy Alta",'Mapa final'!$AF$12="Leve"),CONCATENATE("R2C",'Mapa final'!$S$12),"")</f>
        <v/>
      </c>
      <c r="V9" s="44" t="str">
        <f>IF(AND('Mapa final'!$AD$12="Muy Alta",'Mapa final'!$AF$12="Leve"),CONCATENATE("R2C",'Mapa final'!$S$12),"")</f>
        <v/>
      </c>
      <c r="W9" s="156" t="str">
        <f>IF(AND('Mapa final'!$AD$12="Muy Alta",'Mapa final'!$AF$12="Leve"),CONCATENATE("R2C",'Mapa final'!$S$12),"")</f>
        <v/>
      </c>
      <c r="X9" s="156" t="str">
        <f>IF(AND('Mapa final'!$AD$12="Muy Alta",'Mapa final'!$AF$12="Leve"),CONCATENATE("R2C",'Mapa final'!$S$12),"")</f>
        <v/>
      </c>
      <c r="Y9" s="156" t="str">
        <f>IF(AND('Mapa final'!$AD$12="Muy Alta",'Mapa final'!$AF$12="Leve"),CONCATENATE("R2C",'Mapa final'!$S$12),"")</f>
        <v/>
      </c>
      <c r="Z9" s="156" t="str">
        <f>IF(AND('Mapa final'!$AD$12="Muy Alta",'Mapa final'!$AF$12="Leve"),CONCATENATE("R2C",'Mapa final'!$S$12),"")</f>
        <v/>
      </c>
      <c r="AA9" s="45" t="str">
        <f>IF(AND('Mapa final'!$AD$12="Muy Alta",'Mapa final'!$AF$12="Leve"),CONCATENATE("R2C",'Mapa final'!$S$12),"")</f>
        <v/>
      </c>
      <c r="AB9" s="44" t="str">
        <f>IF(AND('Mapa final'!$AD$12="Muy Alta",'Mapa final'!$AF$12="Leve"),CONCATENATE("R2C",'Mapa final'!$S$12),"")</f>
        <v/>
      </c>
      <c r="AC9" s="156" t="str">
        <f>IF(AND('Mapa final'!$AD$12="Muy Alta",'Mapa final'!$AF$12="Leve"),CONCATENATE("R2C",'Mapa final'!$S$12),"")</f>
        <v/>
      </c>
      <c r="AD9" s="156" t="str">
        <f>IF(AND('Mapa final'!$AD$12="Muy Alta",'Mapa final'!$AF$12="Leve"),CONCATENATE("R2C",'Mapa final'!$S$12),"")</f>
        <v/>
      </c>
      <c r="AE9" s="156" t="str">
        <f>IF(AND('Mapa final'!$AD$12="Muy Alta",'Mapa final'!$AF$12="Leve"),CONCATENATE("R2C",'Mapa final'!$S$12),"")</f>
        <v/>
      </c>
      <c r="AF9" s="156" t="str">
        <f>IF(AND('Mapa final'!$AD$12="Muy Alta",'Mapa final'!$AF$12="Leve"),CONCATENATE("R2C",'Mapa final'!$S$12),"")</f>
        <v/>
      </c>
      <c r="AG9" s="156" t="str">
        <f>IF(AND('Mapa final'!$AD$12="Muy Alta",'Mapa final'!$AF$12="Leve"),CONCATENATE("R2C",'Mapa final'!$S$12),"")</f>
        <v/>
      </c>
      <c r="AH9" s="46" t="str">
        <f>IF(AND('Mapa final'!$AD$12="Muy Alta",'Mapa final'!$AF$12="Catastrófico"),CONCATENATE("R2C",'Mapa final'!$S$12),"")</f>
        <v/>
      </c>
      <c r="AI9" s="158" t="str">
        <f>IF(AND('Mapa final'!$AD$12="Muy Alta",'Mapa final'!$AF$12="Catastrófico"),CONCATENATE("R2C",'Mapa final'!$S$12),"")</f>
        <v/>
      </c>
      <c r="AJ9" s="158" t="str">
        <f>IF(AND('Mapa final'!$AD$12="Muy Alta",'Mapa final'!$AF$12="Catastrófico"),CONCATENATE("R2C",'Mapa final'!$S$12),"")</f>
        <v/>
      </c>
      <c r="AK9" s="158" t="str">
        <f>IF(AND('Mapa final'!$AD$12="Muy Alta",'Mapa final'!$AF$12="Catastrófico"),CONCATENATE("R2C",'Mapa final'!$S$12),"")</f>
        <v/>
      </c>
      <c r="AL9" s="158" t="str">
        <f>IF(AND('Mapa final'!$AD$12="Muy Alta",'Mapa final'!$AF$12="Catastrófico"),CONCATENATE("R2C",'Mapa final'!$S$12),"")</f>
        <v/>
      </c>
      <c r="AM9" s="47" t="str">
        <f>IF(AND('Mapa final'!$AD$12="Muy Alta",'Mapa final'!$AF$12="Catastrófico"),CONCATENATE("R2C",'Mapa final'!$S$12),"")</f>
        <v/>
      </c>
      <c r="AN9" s="70"/>
      <c r="AO9" s="378"/>
      <c r="AP9" s="379"/>
      <c r="AQ9" s="379"/>
      <c r="AR9" s="379"/>
      <c r="AS9" s="379"/>
      <c r="AT9" s="38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73"/>
      <c r="C10" s="273"/>
      <c r="D10" s="274"/>
      <c r="E10" s="372"/>
      <c r="F10" s="371"/>
      <c r="G10" s="371"/>
      <c r="H10" s="371"/>
      <c r="I10" s="371"/>
      <c r="J10" s="44" t="str">
        <f>IF(AND('Mapa final'!$AD$12="Muy Alta",'Mapa final'!$AF$12="Leve"),CONCATENATE("R2C",'Mapa final'!$S$12),"")</f>
        <v/>
      </c>
      <c r="K10" s="156" t="str">
        <f>IF(AND('Mapa final'!$AD$12="Muy Alta",'Mapa final'!$AF$12="Leve"),CONCATENATE("R2C",'Mapa final'!$S$12),"")</f>
        <v/>
      </c>
      <c r="L10" s="156" t="str">
        <f>IF(AND('Mapa final'!$AD$12="Muy Alta",'Mapa final'!$AF$12="Leve"),CONCATENATE("R2C",'Mapa final'!$S$12),"")</f>
        <v/>
      </c>
      <c r="M10" s="156" t="str">
        <f>IF(AND('Mapa final'!$AD$12="Muy Alta",'Mapa final'!$AF$12="Leve"),CONCATENATE("R2C",'Mapa final'!$S$12),"")</f>
        <v/>
      </c>
      <c r="N10" s="156" t="str">
        <f>IF(AND('Mapa final'!$AD$12="Muy Alta",'Mapa final'!$AF$12="Leve"),CONCATENATE("R2C",'Mapa final'!$S$12),"")</f>
        <v/>
      </c>
      <c r="O10" s="45" t="str">
        <f>IF(AND('Mapa final'!$AD$12="Muy Alta",'Mapa final'!$AF$12="Leve"),CONCATENATE("R2C",'Mapa final'!$S$12),"")</f>
        <v/>
      </c>
      <c r="P10" s="44" t="str">
        <f>IF(AND('Mapa final'!$AD$12="Muy Alta",'Mapa final'!$AF$12="Leve"),CONCATENATE("R2C",'Mapa final'!$S$12),"")</f>
        <v/>
      </c>
      <c r="Q10" s="156" t="str">
        <f>IF(AND('Mapa final'!$AD$12="Muy Alta",'Mapa final'!$AF$12="Leve"),CONCATENATE("R2C",'Mapa final'!$S$12),"")</f>
        <v/>
      </c>
      <c r="R10" s="156" t="str">
        <f>IF(AND('Mapa final'!$AD$12="Muy Alta",'Mapa final'!$AF$12="Leve"),CONCATENATE("R2C",'Mapa final'!$S$12),"")</f>
        <v/>
      </c>
      <c r="S10" s="156" t="str">
        <f>IF(AND('Mapa final'!$AD$12="Muy Alta",'Mapa final'!$AF$12="Leve"),CONCATENATE("R2C",'Mapa final'!$S$12),"")</f>
        <v/>
      </c>
      <c r="T10" s="156" t="str">
        <f>IF(AND('Mapa final'!$AD$12="Muy Alta",'Mapa final'!$AF$12="Leve"),CONCATENATE("R2C",'Mapa final'!$S$12),"")</f>
        <v/>
      </c>
      <c r="U10" s="45" t="str">
        <f>IF(AND('Mapa final'!$AD$12="Muy Alta",'Mapa final'!$AF$12="Leve"),CONCATENATE("R2C",'Mapa final'!$S$12),"")</f>
        <v/>
      </c>
      <c r="V10" s="44" t="str">
        <f>IF(AND('Mapa final'!$AD$12="Muy Alta",'Mapa final'!$AF$12="Leve"),CONCATENATE("R2C",'Mapa final'!$S$12),"")</f>
        <v/>
      </c>
      <c r="W10" s="156" t="str">
        <f>IF(AND('Mapa final'!$AD$12="Muy Alta",'Mapa final'!$AF$12="Leve"),CONCATENATE("R2C",'Mapa final'!$S$12),"")</f>
        <v/>
      </c>
      <c r="X10" s="156" t="str">
        <f>IF(AND('Mapa final'!$AD$12="Muy Alta",'Mapa final'!$AF$12="Leve"),CONCATENATE("R2C",'Mapa final'!$S$12),"")</f>
        <v/>
      </c>
      <c r="Y10" s="156" t="str">
        <f>IF(AND('Mapa final'!$AD$12="Muy Alta",'Mapa final'!$AF$12="Leve"),CONCATENATE("R2C",'Mapa final'!$S$12),"")</f>
        <v/>
      </c>
      <c r="Z10" s="156" t="str">
        <f>IF(AND('Mapa final'!$AD$12="Muy Alta",'Mapa final'!$AF$12="Leve"),CONCATENATE("R2C",'Mapa final'!$S$12),"")</f>
        <v/>
      </c>
      <c r="AA10" s="45" t="str">
        <f>IF(AND('Mapa final'!$AD$12="Muy Alta",'Mapa final'!$AF$12="Leve"),CONCATENATE("R2C",'Mapa final'!$S$12),"")</f>
        <v/>
      </c>
      <c r="AB10" s="44" t="str">
        <f>IF(AND('Mapa final'!$AD$12="Muy Alta",'Mapa final'!$AF$12="Leve"),CONCATENATE("R2C",'Mapa final'!$S$12),"")</f>
        <v/>
      </c>
      <c r="AC10" s="156" t="str">
        <f>IF(AND('Mapa final'!$AD$12="Muy Alta",'Mapa final'!$AF$12="Leve"),CONCATENATE("R2C",'Mapa final'!$S$12),"")</f>
        <v/>
      </c>
      <c r="AD10" s="156" t="str">
        <f>IF(AND('Mapa final'!$AD$12="Muy Alta",'Mapa final'!$AF$12="Leve"),CONCATENATE("R2C",'Mapa final'!$S$12),"")</f>
        <v/>
      </c>
      <c r="AE10" s="156" t="str">
        <f>IF(AND('Mapa final'!$AD$12="Muy Alta",'Mapa final'!$AF$12="Leve"),CONCATENATE("R2C",'Mapa final'!$S$12),"")</f>
        <v/>
      </c>
      <c r="AF10" s="156" t="str">
        <f>IF(AND('Mapa final'!$AD$12="Muy Alta",'Mapa final'!$AF$12="Leve"),CONCATENATE("R2C",'Mapa final'!$S$12),"")</f>
        <v/>
      </c>
      <c r="AG10" s="156" t="str">
        <f>IF(AND('Mapa final'!$AD$12="Muy Alta",'Mapa final'!$AF$12="Leve"),CONCATENATE("R2C",'Mapa final'!$S$12),"")</f>
        <v/>
      </c>
      <c r="AH10" s="46" t="str">
        <f>IF(AND('Mapa final'!$AD$12="Muy Alta",'Mapa final'!$AF$12="Catastrófico"),CONCATENATE("R2C",'Mapa final'!$S$12),"")</f>
        <v/>
      </c>
      <c r="AI10" s="158" t="str">
        <f>IF(AND('Mapa final'!$AD$12="Muy Alta",'Mapa final'!$AF$12="Catastrófico"),CONCATENATE("R2C",'Mapa final'!$S$12),"")</f>
        <v/>
      </c>
      <c r="AJ10" s="158" t="str">
        <f>IF(AND('Mapa final'!$AD$12="Muy Alta",'Mapa final'!$AF$12="Catastrófico"),CONCATENATE("R2C",'Mapa final'!$S$12),"")</f>
        <v/>
      </c>
      <c r="AK10" s="158" t="str">
        <f>IF(AND('Mapa final'!$AD$12="Muy Alta",'Mapa final'!$AF$12="Catastrófico"),CONCATENATE("R2C",'Mapa final'!$S$12),"")</f>
        <v/>
      </c>
      <c r="AL10" s="158" t="str">
        <f>IF(AND('Mapa final'!$AD$12="Muy Alta",'Mapa final'!$AF$12="Catastrófico"),CONCATENATE("R2C",'Mapa final'!$S$12),"")</f>
        <v/>
      </c>
      <c r="AM10" s="47" t="str">
        <f>IF(AND('Mapa final'!$AD$12="Muy Alta",'Mapa final'!$AF$12="Catastrófico"),CONCATENATE("R2C",'Mapa final'!$S$12),"")</f>
        <v/>
      </c>
      <c r="AN10" s="70"/>
      <c r="AO10" s="378"/>
      <c r="AP10" s="379"/>
      <c r="AQ10" s="379"/>
      <c r="AR10" s="379"/>
      <c r="AS10" s="379"/>
      <c r="AT10" s="38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73"/>
      <c r="C11" s="273"/>
      <c r="D11" s="274"/>
      <c r="E11" s="372"/>
      <c r="F11" s="371"/>
      <c r="G11" s="371"/>
      <c r="H11" s="371"/>
      <c r="I11" s="371"/>
      <c r="J11" s="44" t="str">
        <f>IF(AND('Mapa final'!$AD$12="Muy Alta",'Mapa final'!$AF$12="Leve"),CONCATENATE("R2C",'Mapa final'!$S$12),"")</f>
        <v/>
      </c>
      <c r="K11" s="156" t="str">
        <f>IF(AND('Mapa final'!$AD$12="Muy Alta",'Mapa final'!$AF$12="Leve"),CONCATENATE("R2C",'Mapa final'!$S$12),"")</f>
        <v/>
      </c>
      <c r="L11" s="156" t="str">
        <f>IF(AND('Mapa final'!$AD$12="Muy Alta",'Mapa final'!$AF$12="Leve"),CONCATENATE("R2C",'Mapa final'!$S$12),"")</f>
        <v/>
      </c>
      <c r="M11" s="156" t="str">
        <f>IF(AND('Mapa final'!$AD$12="Muy Alta",'Mapa final'!$AF$12="Leve"),CONCATENATE("R2C",'Mapa final'!$S$12),"")</f>
        <v/>
      </c>
      <c r="N11" s="156" t="str">
        <f>IF(AND('Mapa final'!$AD$12="Muy Alta",'Mapa final'!$AF$12="Leve"),CONCATENATE("R2C",'Mapa final'!$S$12),"")</f>
        <v/>
      </c>
      <c r="O11" s="45" t="str">
        <f>IF(AND('Mapa final'!$AD$12="Muy Alta",'Mapa final'!$AF$12="Leve"),CONCATENATE("R2C",'Mapa final'!$S$12),"")</f>
        <v/>
      </c>
      <c r="P11" s="44" t="str">
        <f>IF(AND('Mapa final'!$AD$12="Muy Alta",'Mapa final'!$AF$12="Leve"),CONCATENATE("R2C",'Mapa final'!$S$12),"")</f>
        <v/>
      </c>
      <c r="Q11" s="156" t="str">
        <f>IF(AND('Mapa final'!$AD$12="Muy Alta",'Mapa final'!$AF$12="Leve"),CONCATENATE("R2C",'Mapa final'!$S$12),"")</f>
        <v/>
      </c>
      <c r="R11" s="156" t="str">
        <f>IF(AND('Mapa final'!$AD$12="Muy Alta",'Mapa final'!$AF$12="Leve"),CONCATENATE("R2C",'Mapa final'!$S$12),"")</f>
        <v/>
      </c>
      <c r="S11" s="156" t="str">
        <f>IF(AND('Mapa final'!$AD$12="Muy Alta",'Mapa final'!$AF$12="Leve"),CONCATENATE("R2C",'Mapa final'!$S$12),"")</f>
        <v/>
      </c>
      <c r="T11" s="156" t="str">
        <f>IF(AND('Mapa final'!$AD$12="Muy Alta",'Mapa final'!$AF$12="Leve"),CONCATENATE("R2C",'Mapa final'!$S$12),"")</f>
        <v/>
      </c>
      <c r="U11" s="45" t="str">
        <f>IF(AND('Mapa final'!$AD$12="Muy Alta",'Mapa final'!$AF$12="Leve"),CONCATENATE("R2C",'Mapa final'!$S$12),"")</f>
        <v/>
      </c>
      <c r="V11" s="44" t="str">
        <f>IF(AND('Mapa final'!$AD$12="Muy Alta",'Mapa final'!$AF$12="Leve"),CONCATENATE("R2C",'Mapa final'!$S$12),"")</f>
        <v/>
      </c>
      <c r="W11" s="156" t="str">
        <f>IF(AND('Mapa final'!$AD$12="Muy Alta",'Mapa final'!$AF$12="Leve"),CONCATENATE("R2C",'Mapa final'!$S$12),"")</f>
        <v/>
      </c>
      <c r="X11" s="156" t="str">
        <f>IF(AND('Mapa final'!$AD$12="Muy Alta",'Mapa final'!$AF$12="Leve"),CONCATENATE("R2C",'Mapa final'!$S$12),"")</f>
        <v/>
      </c>
      <c r="Y11" s="156" t="str">
        <f>IF(AND('Mapa final'!$AD$12="Muy Alta",'Mapa final'!$AF$12="Leve"),CONCATENATE("R2C",'Mapa final'!$S$12),"")</f>
        <v/>
      </c>
      <c r="Z11" s="156" t="str">
        <f>IF(AND('Mapa final'!$AD$12="Muy Alta",'Mapa final'!$AF$12="Leve"),CONCATENATE("R2C",'Mapa final'!$S$12),"")</f>
        <v/>
      </c>
      <c r="AA11" s="45" t="str">
        <f>IF(AND('Mapa final'!$AD$12="Muy Alta",'Mapa final'!$AF$12="Leve"),CONCATENATE("R2C",'Mapa final'!$S$12),"")</f>
        <v/>
      </c>
      <c r="AB11" s="44" t="str">
        <f>IF(AND('Mapa final'!$AD$12="Muy Alta",'Mapa final'!$AF$12="Leve"),CONCATENATE("R2C",'Mapa final'!$S$12),"")</f>
        <v/>
      </c>
      <c r="AC11" s="156" t="str">
        <f>IF(AND('Mapa final'!$AD$12="Muy Alta",'Mapa final'!$AF$12="Leve"),CONCATENATE("R2C",'Mapa final'!$S$12),"")</f>
        <v/>
      </c>
      <c r="AD11" s="156" t="str">
        <f>IF(AND('Mapa final'!$AD$12="Muy Alta",'Mapa final'!$AF$12="Leve"),CONCATENATE("R2C",'Mapa final'!$S$12),"")</f>
        <v/>
      </c>
      <c r="AE11" s="156" t="str">
        <f>IF(AND('Mapa final'!$AD$12="Muy Alta",'Mapa final'!$AF$12="Leve"),CONCATENATE("R2C",'Mapa final'!$S$12),"")</f>
        <v/>
      </c>
      <c r="AF11" s="156" t="str">
        <f>IF(AND('Mapa final'!$AD$12="Muy Alta",'Mapa final'!$AF$12="Leve"),CONCATENATE("R2C",'Mapa final'!$S$12),"")</f>
        <v/>
      </c>
      <c r="AG11" s="156" t="str">
        <f>IF(AND('Mapa final'!$AD$12="Muy Alta",'Mapa final'!$AF$12="Leve"),CONCATENATE("R2C",'Mapa final'!$S$12),"")</f>
        <v/>
      </c>
      <c r="AH11" s="46" t="str">
        <f>IF(AND('Mapa final'!$AD$12="Muy Alta",'Mapa final'!$AF$12="Catastrófico"),CONCATENATE("R2C",'Mapa final'!$S$12),"")</f>
        <v/>
      </c>
      <c r="AI11" s="158" t="str">
        <f>IF(AND('Mapa final'!$AD$12="Muy Alta",'Mapa final'!$AF$12="Catastrófico"),CONCATENATE("R2C",'Mapa final'!$S$12),"")</f>
        <v/>
      </c>
      <c r="AJ11" s="158" t="str">
        <f>IF(AND('Mapa final'!$AD$12="Muy Alta",'Mapa final'!$AF$12="Catastrófico"),CONCATENATE("R2C",'Mapa final'!$S$12),"")</f>
        <v/>
      </c>
      <c r="AK11" s="158" t="str">
        <f>IF(AND('Mapa final'!$AD$12="Muy Alta",'Mapa final'!$AF$12="Catastrófico"),CONCATENATE("R2C",'Mapa final'!$S$12),"")</f>
        <v/>
      </c>
      <c r="AL11" s="158" t="str">
        <f>IF(AND('Mapa final'!$AD$12="Muy Alta",'Mapa final'!$AF$12="Catastrófico"),CONCATENATE("R2C",'Mapa final'!$S$12),"")</f>
        <v/>
      </c>
      <c r="AM11" s="47" t="str">
        <f>IF(AND('Mapa final'!$AD$12="Muy Alta",'Mapa final'!$AF$12="Catastrófico"),CONCATENATE("R2C",'Mapa final'!$S$12),"")</f>
        <v/>
      </c>
      <c r="AN11" s="70"/>
      <c r="AO11" s="378"/>
      <c r="AP11" s="379"/>
      <c r="AQ11" s="379"/>
      <c r="AR11" s="379"/>
      <c r="AS11" s="379"/>
      <c r="AT11" s="38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73"/>
      <c r="C12" s="273"/>
      <c r="D12" s="274"/>
      <c r="E12" s="372"/>
      <c r="F12" s="371"/>
      <c r="G12" s="371"/>
      <c r="H12" s="371"/>
      <c r="I12" s="371"/>
      <c r="J12" s="44" t="str">
        <f>IF(AND('Mapa final'!$AD$12="Muy Alta",'Mapa final'!$AF$12="Leve"),CONCATENATE("R2C",'Mapa final'!$S$12),"")</f>
        <v/>
      </c>
      <c r="K12" s="156" t="str">
        <f>IF(AND('Mapa final'!$AD$12="Muy Alta",'Mapa final'!$AF$12="Leve"),CONCATENATE("R2C",'Mapa final'!$S$12),"")</f>
        <v/>
      </c>
      <c r="L12" s="156" t="str">
        <f>IF(AND('Mapa final'!$AD$12="Muy Alta",'Mapa final'!$AF$12="Leve"),CONCATENATE("R2C",'Mapa final'!$S$12),"")</f>
        <v/>
      </c>
      <c r="M12" s="156" t="str">
        <f>IF(AND('Mapa final'!$AD$12="Muy Alta",'Mapa final'!$AF$12="Leve"),CONCATENATE("R2C",'Mapa final'!$S$12),"")</f>
        <v/>
      </c>
      <c r="N12" s="156" t="str">
        <f>IF(AND('Mapa final'!$AD$12="Muy Alta",'Mapa final'!$AF$12="Leve"),CONCATENATE("R2C",'Mapa final'!$S$12),"")</f>
        <v/>
      </c>
      <c r="O12" s="45" t="str">
        <f>IF(AND('Mapa final'!$AD$12="Muy Alta",'Mapa final'!$AF$12="Leve"),CONCATENATE("R2C",'Mapa final'!$S$12),"")</f>
        <v/>
      </c>
      <c r="P12" s="44" t="str">
        <f>IF(AND('Mapa final'!$AD$12="Muy Alta",'Mapa final'!$AF$12="Leve"),CONCATENATE("R2C",'Mapa final'!$S$12),"")</f>
        <v/>
      </c>
      <c r="Q12" s="156" t="str">
        <f>IF(AND('Mapa final'!$AD$12="Muy Alta",'Mapa final'!$AF$12="Leve"),CONCATENATE("R2C",'Mapa final'!$S$12),"")</f>
        <v/>
      </c>
      <c r="R12" s="156" t="str">
        <f>IF(AND('Mapa final'!$AD$12="Muy Alta",'Mapa final'!$AF$12="Leve"),CONCATENATE("R2C",'Mapa final'!$S$12),"")</f>
        <v/>
      </c>
      <c r="S12" s="156" t="str">
        <f>IF(AND('Mapa final'!$AD$12="Muy Alta",'Mapa final'!$AF$12="Leve"),CONCATENATE("R2C",'Mapa final'!$S$12),"")</f>
        <v/>
      </c>
      <c r="T12" s="156" t="str">
        <f>IF(AND('Mapa final'!$AD$12="Muy Alta",'Mapa final'!$AF$12="Leve"),CONCATENATE("R2C",'Mapa final'!$S$12),"")</f>
        <v/>
      </c>
      <c r="U12" s="45" t="str">
        <f>IF(AND('Mapa final'!$AD$12="Muy Alta",'Mapa final'!$AF$12="Leve"),CONCATENATE("R2C",'Mapa final'!$S$12),"")</f>
        <v/>
      </c>
      <c r="V12" s="44" t="str">
        <f>IF(AND('Mapa final'!$AD$12="Muy Alta",'Mapa final'!$AF$12="Leve"),CONCATENATE("R2C",'Mapa final'!$S$12),"")</f>
        <v/>
      </c>
      <c r="W12" s="156" t="str">
        <f>IF(AND('Mapa final'!$AD$12="Muy Alta",'Mapa final'!$AF$12="Leve"),CONCATENATE("R2C",'Mapa final'!$S$12),"")</f>
        <v/>
      </c>
      <c r="X12" s="156" t="str">
        <f>IF(AND('Mapa final'!$AD$12="Muy Alta",'Mapa final'!$AF$12="Leve"),CONCATENATE("R2C",'Mapa final'!$S$12),"")</f>
        <v/>
      </c>
      <c r="Y12" s="156" t="str">
        <f>IF(AND('Mapa final'!$AD$12="Muy Alta",'Mapa final'!$AF$12="Leve"),CONCATENATE("R2C",'Mapa final'!$S$12),"")</f>
        <v/>
      </c>
      <c r="Z12" s="156" t="str">
        <f>IF(AND('Mapa final'!$AD$12="Muy Alta",'Mapa final'!$AF$12="Leve"),CONCATENATE("R2C",'Mapa final'!$S$12),"")</f>
        <v/>
      </c>
      <c r="AA12" s="45" t="str">
        <f>IF(AND('Mapa final'!$AD$12="Muy Alta",'Mapa final'!$AF$12="Leve"),CONCATENATE("R2C",'Mapa final'!$S$12),"")</f>
        <v/>
      </c>
      <c r="AB12" s="44" t="str">
        <f>IF(AND('Mapa final'!$AD$12="Muy Alta",'Mapa final'!$AF$12="Leve"),CONCATENATE("R2C",'Mapa final'!$S$12),"")</f>
        <v/>
      </c>
      <c r="AC12" s="156" t="str">
        <f>IF(AND('Mapa final'!$AD$12="Muy Alta",'Mapa final'!$AF$12="Leve"),CONCATENATE("R2C",'Mapa final'!$S$12),"")</f>
        <v/>
      </c>
      <c r="AD12" s="156" t="str">
        <f>IF(AND('Mapa final'!$AD$12="Muy Alta",'Mapa final'!$AF$12="Leve"),CONCATENATE("R2C",'Mapa final'!$S$12),"")</f>
        <v/>
      </c>
      <c r="AE12" s="156" t="str">
        <f>IF(AND('Mapa final'!$AD$12="Muy Alta",'Mapa final'!$AF$12="Leve"),CONCATENATE("R2C",'Mapa final'!$S$12),"")</f>
        <v/>
      </c>
      <c r="AF12" s="156" t="str">
        <f>IF(AND('Mapa final'!$AD$12="Muy Alta",'Mapa final'!$AF$12="Leve"),CONCATENATE("R2C",'Mapa final'!$S$12),"")</f>
        <v/>
      </c>
      <c r="AG12" s="156" t="str">
        <f>IF(AND('Mapa final'!$AD$12="Muy Alta",'Mapa final'!$AF$12="Leve"),CONCATENATE("R2C",'Mapa final'!$S$12),"")</f>
        <v/>
      </c>
      <c r="AH12" s="46" t="str">
        <f>IF(AND('Mapa final'!$AD$12="Muy Alta",'Mapa final'!$AF$12="Catastrófico"),CONCATENATE("R2C",'Mapa final'!$S$12),"")</f>
        <v/>
      </c>
      <c r="AI12" s="158" t="str">
        <f>IF(AND('Mapa final'!$AD$12="Muy Alta",'Mapa final'!$AF$12="Catastrófico"),CONCATENATE("R2C",'Mapa final'!$S$12),"")</f>
        <v/>
      </c>
      <c r="AJ12" s="158" t="str">
        <f>IF(AND('Mapa final'!$AD$12="Muy Alta",'Mapa final'!$AF$12="Catastrófico"),CONCATENATE("R2C",'Mapa final'!$S$12),"")</f>
        <v/>
      </c>
      <c r="AK12" s="158" t="str">
        <f>IF(AND('Mapa final'!$AD$12="Muy Alta",'Mapa final'!$AF$12="Catastrófico"),CONCATENATE("R2C",'Mapa final'!$S$12),"")</f>
        <v/>
      </c>
      <c r="AL12" s="158" t="str">
        <f>IF(AND('Mapa final'!$AD$12="Muy Alta",'Mapa final'!$AF$12="Catastrófico"),CONCATENATE("R2C",'Mapa final'!$S$12),"")</f>
        <v/>
      </c>
      <c r="AM12" s="47" t="str">
        <f>IF(AND('Mapa final'!$AD$12="Muy Alta",'Mapa final'!$AF$12="Catastrófico"),CONCATENATE("R2C",'Mapa final'!$S$12),"")</f>
        <v/>
      </c>
      <c r="AN12" s="70"/>
      <c r="AO12" s="378"/>
      <c r="AP12" s="379"/>
      <c r="AQ12" s="379"/>
      <c r="AR12" s="379"/>
      <c r="AS12" s="379"/>
      <c r="AT12" s="38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73"/>
      <c r="C13" s="273"/>
      <c r="D13" s="274"/>
      <c r="E13" s="372"/>
      <c r="F13" s="371"/>
      <c r="G13" s="371"/>
      <c r="H13" s="371"/>
      <c r="I13" s="371"/>
      <c r="J13" s="44" t="str">
        <f>IF(AND('Mapa final'!$AD$12="Muy Alta",'Mapa final'!$AF$12="Leve"),CONCATENATE("R2C",'Mapa final'!$S$12),"")</f>
        <v/>
      </c>
      <c r="K13" s="156" t="str">
        <f>IF(AND('Mapa final'!$AD$12="Muy Alta",'Mapa final'!$AF$12="Leve"),CONCATENATE("R2C",'Mapa final'!$S$12),"")</f>
        <v/>
      </c>
      <c r="L13" s="156" t="str">
        <f>IF(AND('Mapa final'!$AD$12="Muy Alta",'Mapa final'!$AF$12="Leve"),CONCATENATE("R2C",'Mapa final'!$S$12),"")</f>
        <v/>
      </c>
      <c r="M13" s="156" t="str">
        <f>IF(AND('Mapa final'!$AD$12="Muy Alta",'Mapa final'!$AF$12="Leve"),CONCATENATE("R2C",'Mapa final'!$S$12),"")</f>
        <v/>
      </c>
      <c r="N13" s="156" t="str">
        <f>IF(AND('Mapa final'!$AD$12="Muy Alta",'Mapa final'!$AF$12="Leve"),CONCATENATE("R2C",'Mapa final'!$S$12),"")</f>
        <v/>
      </c>
      <c r="O13" s="45" t="str">
        <f>IF(AND('Mapa final'!$AD$12="Muy Alta",'Mapa final'!$AF$12="Leve"),CONCATENATE("R2C",'Mapa final'!$S$12),"")</f>
        <v/>
      </c>
      <c r="P13" s="44" t="str">
        <f>IF(AND('Mapa final'!$AD$12="Muy Alta",'Mapa final'!$AF$12="Leve"),CONCATENATE("R2C",'Mapa final'!$S$12),"")</f>
        <v/>
      </c>
      <c r="Q13" s="156" t="str">
        <f>IF(AND('Mapa final'!$AD$12="Muy Alta",'Mapa final'!$AF$12="Leve"),CONCATENATE("R2C",'Mapa final'!$S$12),"")</f>
        <v/>
      </c>
      <c r="R13" s="156" t="str">
        <f>IF(AND('Mapa final'!$AD$12="Muy Alta",'Mapa final'!$AF$12="Leve"),CONCATENATE("R2C",'Mapa final'!$S$12),"")</f>
        <v/>
      </c>
      <c r="S13" s="156" t="str">
        <f>IF(AND('Mapa final'!$AD$12="Muy Alta",'Mapa final'!$AF$12="Leve"),CONCATENATE("R2C",'Mapa final'!$S$12),"")</f>
        <v/>
      </c>
      <c r="T13" s="156" t="str">
        <f>IF(AND('Mapa final'!$AD$12="Muy Alta",'Mapa final'!$AF$12="Leve"),CONCATENATE("R2C",'Mapa final'!$S$12),"")</f>
        <v/>
      </c>
      <c r="U13" s="45" t="str">
        <f>IF(AND('Mapa final'!$AD$12="Muy Alta",'Mapa final'!$AF$12="Leve"),CONCATENATE("R2C",'Mapa final'!$S$12),"")</f>
        <v/>
      </c>
      <c r="V13" s="44" t="str">
        <f>IF(AND('Mapa final'!$AD$12="Muy Alta",'Mapa final'!$AF$12="Leve"),CONCATENATE("R2C",'Mapa final'!$S$12),"")</f>
        <v/>
      </c>
      <c r="W13" s="156" t="str">
        <f>IF(AND('Mapa final'!$AD$12="Muy Alta",'Mapa final'!$AF$12="Leve"),CONCATENATE("R2C",'Mapa final'!$S$12),"")</f>
        <v/>
      </c>
      <c r="X13" s="156" t="str">
        <f>IF(AND('Mapa final'!$AD$12="Muy Alta",'Mapa final'!$AF$12="Leve"),CONCATENATE("R2C",'Mapa final'!$S$12),"")</f>
        <v/>
      </c>
      <c r="Y13" s="156" t="str">
        <f>IF(AND('Mapa final'!$AD$12="Muy Alta",'Mapa final'!$AF$12="Leve"),CONCATENATE("R2C",'Mapa final'!$S$12),"")</f>
        <v/>
      </c>
      <c r="Z13" s="156" t="str">
        <f>IF(AND('Mapa final'!$AD$12="Muy Alta",'Mapa final'!$AF$12="Leve"),CONCATENATE("R2C",'Mapa final'!$S$12),"")</f>
        <v/>
      </c>
      <c r="AA13" s="45" t="str">
        <f>IF(AND('Mapa final'!$AD$12="Muy Alta",'Mapa final'!$AF$12="Leve"),CONCATENATE("R2C",'Mapa final'!$S$12),"")</f>
        <v/>
      </c>
      <c r="AB13" s="44" t="str">
        <f>IF(AND('Mapa final'!$AD$12="Muy Alta",'Mapa final'!$AF$12="Leve"),CONCATENATE("R2C",'Mapa final'!$S$12),"")</f>
        <v/>
      </c>
      <c r="AC13" s="156" t="str">
        <f>IF(AND('Mapa final'!$AD$12="Muy Alta",'Mapa final'!$AF$12="Leve"),CONCATENATE("R2C",'Mapa final'!$S$12),"")</f>
        <v/>
      </c>
      <c r="AD13" s="156" t="str">
        <f>IF(AND('Mapa final'!$AD$12="Muy Alta",'Mapa final'!$AF$12="Leve"),CONCATENATE("R2C",'Mapa final'!$S$12),"")</f>
        <v/>
      </c>
      <c r="AE13" s="156" t="str">
        <f>IF(AND('Mapa final'!$AD$12="Muy Alta",'Mapa final'!$AF$12="Leve"),CONCATENATE("R2C",'Mapa final'!$S$12),"")</f>
        <v/>
      </c>
      <c r="AF13" s="156" t="str">
        <f>IF(AND('Mapa final'!$AD$12="Muy Alta",'Mapa final'!$AF$12="Leve"),CONCATENATE("R2C",'Mapa final'!$S$12),"")</f>
        <v/>
      </c>
      <c r="AG13" s="156" t="str">
        <f>IF(AND('Mapa final'!$AD$12="Muy Alta",'Mapa final'!$AF$12="Leve"),CONCATENATE("R2C",'Mapa final'!$S$12),"")</f>
        <v/>
      </c>
      <c r="AH13" s="46" t="str">
        <f>IF(AND('Mapa final'!$AD$12="Muy Alta",'Mapa final'!$AF$12="Catastrófico"),CONCATENATE("R2C",'Mapa final'!$S$12),"")</f>
        <v/>
      </c>
      <c r="AI13" s="158" t="str">
        <f>IF(AND('Mapa final'!$AD$12="Muy Alta",'Mapa final'!$AF$12="Catastrófico"),CONCATENATE("R2C",'Mapa final'!$S$12),"")</f>
        <v/>
      </c>
      <c r="AJ13" s="158" t="str">
        <f>IF(AND('Mapa final'!$AD$12="Muy Alta",'Mapa final'!$AF$12="Catastrófico"),CONCATENATE("R2C",'Mapa final'!$S$12),"")</f>
        <v/>
      </c>
      <c r="AK13" s="158" t="str">
        <f>IF(AND('Mapa final'!$AD$12="Muy Alta",'Mapa final'!$AF$12="Catastrófico"),CONCATENATE("R2C",'Mapa final'!$S$12),"")</f>
        <v/>
      </c>
      <c r="AL13" s="158" t="str">
        <f>IF(AND('Mapa final'!$AD$12="Muy Alta",'Mapa final'!$AF$12="Catastrófico"),CONCATENATE("R2C",'Mapa final'!$S$12),"")</f>
        <v/>
      </c>
      <c r="AM13" s="47" t="str">
        <f>IF(AND('Mapa final'!$AD$12="Muy Alta",'Mapa final'!$AF$12="Catastrófico"),CONCATENATE("R2C",'Mapa final'!$S$12),"")</f>
        <v/>
      </c>
      <c r="AN13" s="70"/>
      <c r="AO13" s="378"/>
      <c r="AP13" s="379"/>
      <c r="AQ13" s="379"/>
      <c r="AR13" s="379"/>
      <c r="AS13" s="379"/>
      <c r="AT13" s="38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73"/>
      <c r="C14" s="273"/>
      <c r="D14" s="274"/>
      <c r="E14" s="372"/>
      <c r="F14" s="371"/>
      <c r="G14" s="371"/>
      <c r="H14" s="371"/>
      <c r="I14" s="371"/>
      <c r="J14" s="44" t="str">
        <f>IF(AND('Mapa final'!$AD$12="Muy Alta",'Mapa final'!$AF$12="Leve"),CONCATENATE("R2C",'Mapa final'!$S$12),"")</f>
        <v/>
      </c>
      <c r="K14" s="156" t="str">
        <f>IF(AND('Mapa final'!$AD$12="Muy Alta",'Mapa final'!$AF$12="Leve"),CONCATENATE("R2C",'Mapa final'!$S$12),"")</f>
        <v/>
      </c>
      <c r="L14" s="156" t="str">
        <f>IF(AND('Mapa final'!$AD$12="Muy Alta",'Mapa final'!$AF$12="Leve"),CONCATENATE("R2C",'Mapa final'!$S$12),"")</f>
        <v/>
      </c>
      <c r="M14" s="156" t="str">
        <f>IF(AND('Mapa final'!$AD$12="Muy Alta",'Mapa final'!$AF$12="Leve"),CONCATENATE("R2C",'Mapa final'!$S$12),"")</f>
        <v/>
      </c>
      <c r="N14" s="156" t="str">
        <f>IF(AND('Mapa final'!$AD$12="Muy Alta",'Mapa final'!$AF$12="Leve"),CONCATENATE("R2C",'Mapa final'!$S$12),"")</f>
        <v/>
      </c>
      <c r="O14" s="45" t="str">
        <f>IF(AND('Mapa final'!$AD$12="Muy Alta",'Mapa final'!$AF$12="Leve"),CONCATENATE("R2C",'Mapa final'!$S$12),"")</f>
        <v/>
      </c>
      <c r="P14" s="44" t="str">
        <f>IF(AND('Mapa final'!$AD$12="Muy Alta",'Mapa final'!$AF$12="Leve"),CONCATENATE("R2C",'Mapa final'!$S$12),"")</f>
        <v/>
      </c>
      <c r="Q14" s="156" t="str">
        <f>IF(AND('Mapa final'!$AD$12="Muy Alta",'Mapa final'!$AF$12="Leve"),CONCATENATE("R2C",'Mapa final'!$S$12),"")</f>
        <v/>
      </c>
      <c r="R14" s="156" t="str">
        <f>IF(AND('Mapa final'!$AD$12="Muy Alta",'Mapa final'!$AF$12="Leve"),CONCATENATE("R2C",'Mapa final'!$S$12),"")</f>
        <v/>
      </c>
      <c r="S14" s="156" t="str">
        <f>IF(AND('Mapa final'!$AD$12="Muy Alta",'Mapa final'!$AF$12="Leve"),CONCATENATE("R2C",'Mapa final'!$S$12),"")</f>
        <v/>
      </c>
      <c r="T14" s="156" t="str">
        <f>IF(AND('Mapa final'!$AD$12="Muy Alta",'Mapa final'!$AF$12="Leve"),CONCATENATE("R2C",'Mapa final'!$S$12),"")</f>
        <v/>
      </c>
      <c r="U14" s="45" t="str">
        <f>IF(AND('Mapa final'!$AD$12="Muy Alta",'Mapa final'!$AF$12="Leve"),CONCATENATE("R2C",'Mapa final'!$S$12),"")</f>
        <v/>
      </c>
      <c r="V14" s="44" t="str">
        <f>IF(AND('Mapa final'!$AD$12="Muy Alta",'Mapa final'!$AF$12="Leve"),CONCATENATE("R2C",'Mapa final'!$S$12),"")</f>
        <v/>
      </c>
      <c r="W14" s="156" t="str">
        <f>IF(AND('Mapa final'!$AD$12="Muy Alta",'Mapa final'!$AF$12="Leve"),CONCATENATE("R2C",'Mapa final'!$S$12),"")</f>
        <v/>
      </c>
      <c r="X14" s="156" t="str">
        <f>IF(AND('Mapa final'!$AD$12="Muy Alta",'Mapa final'!$AF$12="Leve"),CONCATENATE("R2C",'Mapa final'!$S$12),"")</f>
        <v/>
      </c>
      <c r="Y14" s="156" t="str">
        <f>IF(AND('Mapa final'!$AD$12="Muy Alta",'Mapa final'!$AF$12="Leve"),CONCATENATE("R2C",'Mapa final'!$S$12),"")</f>
        <v/>
      </c>
      <c r="Z14" s="156" t="str">
        <f>IF(AND('Mapa final'!$AD$12="Muy Alta",'Mapa final'!$AF$12="Leve"),CONCATENATE("R2C",'Mapa final'!$S$12),"")</f>
        <v/>
      </c>
      <c r="AA14" s="45" t="str">
        <f>IF(AND('Mapa final'!$AD$12="Muy Alta",'Mapa final'!$AF$12="Leve"),CONCATENATE("R2C",'Mapa final'!$S$12),"")</f>
        <v/>
      </c>
      <c r="AB14" s="44" t="str">
        <f>IF(AND('Mapa final'!$AD$12="Muy Alta",'Mapa final'!$AF$12="Leve"),CONCATENATE("R2C",'Mapa final'!$S$12),"")</f>
        <v/>
      </c>
      <c r="AC14" s="156" t="str">
        <f>IF(AND('Mapa final'!$AD$12="Muy Alta",'Mapa final'!$AF$12="Leve"),CONCATENATE("R2C",'Mapa final'!$S$12),"")</f>
        <v/>
      </c>
      <c r="AD14" s="156" t="str">
        <f>IF(AND('Mapa final'!$AD$12="Muy Alta",'Mapa final'!$AF$12="Leve"),CONCATENATE("R2C",'Mapa final'!$S$12),"")</f>
        <v/>
      </c>
      <c r="AE14" s="156" t="str">
        <f>IF(AND('Mapa final'!$AD$12="Muy Alta",'Mapa final'!$AF$12="Leve"),CONCATENATE("R2C",'Mapa final'!$S$12),"")</f>
        <v/>
      </c>
      <c r="AF14" s="156" t="str">
        <f>IF(AND('Mapa final'!$AD$12="Muy Alta",'Mapa final'!$AF$12="Leve"),CONCATENATE("R2C",'Mapa final'!$S$12),"")</f>
        <v/>
      </c>
      <c r="AG14" s="156" t="str">
        <f>IF(AND('Mapa final'!$AD$12="Muy Alta",'Mapa final'!$AF$12="Leve"),CONCATENATE("R2C",'Mapa final'!$S$12),"")</f>
        <v/>
      </c>
      <c r="AH14" s="46" t="str">
        <f>IF(AND('Mapa final'!$AD$12="Muy Alta",'Mapa final'!$AF$12="Catastrófico"),CONCATENATE("R2C",'Mapa final'!$S$12),"")</f>
        <v/>
      </c>
      <c r="AI14" s="158" t="str">
        <f>IF(AND('Mapa final'!$AD$12="Muy Alta",'Mapa final'!$AF$12="Catastrófico"),CONCATENATE("R2C",'Mapa final'!$S$12),"")</f>
        <v/>
      </c>
      <c r="AJ14" s="158" t="str">
        <f>IF(AND('Mapa final'!$AD$12="Muy Alta",'Mapa final'!$AF$12="Catastrófico"),CONCATENATE("R2C",'Mapa final'!$S$12),"")</f>
        <v/>
      </c>
      <c r="AK14" s="158" t="str">
        <f>IF(AND('Mapa final'!$AD$12="Muy Alta",'Mapa final'!$AF$12="Catastrófico"),CONCATENATE("R2C",'Mapa final'!$S$12),"")</f>
        <v/>
      </c>
      <c r="AL14" s="158" t="str">
        <f>IF(AND('Mapa final'!$AD$12="Muy Alta",'Mapa final'!$AF$12="Catastrófico"),CONCATENATE("R2C",'Mapa final'!$S$12),"")</f>
        <v/>
      </c>
      <c r="AM14" s="47" t="str">
        <f>IF(AND('Mapa final'!$AD$12="Muy Alta",'Mapa final'!$AF$12="Catastrófico"),CONCATENATE("R2C",'Mapa final'!$S$12),"")</f>
        <v/>
      </c>
      <c r="AN14" s="70"/>
      <c r="AO14" s="378"/>
      <c r="AP14" s="379"/>
      <c r="AQ14" s="379"/>
      <c r="AR14" s="379"/>
      <c r="AS14" s="379"/>
      <c r="AT14" s="38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73"/>
      <c r="C15" s="273"/>
      <c r="D15" s="274"/>
      <c r="E15" s="373"/>
      <c r="F15" s="374"/>
      <c r="G15" s="374"/>
      <c r="H15" s="374"/>
      <c r="I15" s="374"/>
      <c r="J15" s="44" t="str">
        <f>IF(AND('Mapa final'!$AD$12="Muy Alta",'Mapa final'!$AF$12="Leve"),CONCATENATE("R2C",'Mapa final'!$S$12),"")</f>
        <v/>
      </c>
      <c r="K15" s="156" t="str">
        <f>IF(AND('Mapa final'!$AD$12="Muy Alta",'Mapa final'!$AF$12="Leve"),CONCATENATE("R2C",'Mapa final'!$S$12),"")</f>
        <v/>
      </c>
      <c r="L15" s="156" t="str">
        <f>IF(AND('Mapa final'!$AD$12="Muy Alta",'Mapa final'!$AF$12="Leve"),CONCATENATE("R2C",'Mapa final'!$S$12),"")</f>
        <v/>
      </c>
      <c r="M15" s="156" t="str">
        <f>IF(AND('Mapa final'!$AD$12="Muy Alta",'Mapa final'!$AF$12="Leve"),CONCATENATE("R2C",'Mapa final'!$S$12),"")</f>
        <v/>
      </c>
      <c r="N15" s="156" t="str">
        <f>IF(AND('Mapa final'!$AD$12="Muy Alta",'Mapa final'!$AF$12="Leve"),CONCATENATE("R2C",'Mapa final'!$S$12),"")</f>
        <v/>
      </c>
      <c r="O15" s="45" t="str">
        <f>IF(AND('Mapa final'!$AD$12="Muy Alta",'Mapa final'!$AF$12="Leve"),CONCATENATE("R2C",'Mapa final'!$S$12),"")</f>
        <v/>
      </c>
      <c r="P15" s="48" t="str">
        <f>IF(AND('Mapa final'!$AD$12="Muy Alta",'Mapa final'!$AF$12="Leve"),CONCATENATE("R2C",'Mapa final'!$S$12),"")</f>
        <v/>
      </c>
      <c r="Q15" s="49" t="str">
        <f>IF(AND('Mapa final'!$AD$12="Muy Alta",'Mapa final'!$AF$12="Leve"),CONCATENATE("R2C",'Mapa final'!$S$12),"")</f>
        <v/>
      </c>
      <c r="R15" s="49" t="str">
        <f>IF(AND('Mapa final'!$AD$12="Muy Alta",'Mapa final'!$AF$12="Leve"),CONCATENATE("R2C",'Mapa final'!$S$12),"")</f>
        <v/>
      </c>
      <c r="S15" s="49" t="str">
        <f>IF(AND('Mapa final'!$AD$12="Muy Alta",'Mapa final'!$AF$12="Leve"),CONCATENATE("R2C",'Mapa final'!$S$12),"")</f>
        <v/>
      </c>
      <c r="T15" s="49" t="str">
        <f>IF(AND('Mapa final'!$AD$12="Muy Alta",'Mapa final'!$AF$12="Leve"),CONCATENATE("R2C",'Mapa final'!$S$12),"")</f>
        <v/>
      </c>
      <c r="U15" s="50" t="str">
        <f>IF(AND('Mapa final'!$AD$12="Muy Alta",'Mapa final'!$AF$12="Leve"),CONCATENATE("R2C",'Mapa final'!$S$12),"")</f>
        <v/>
      </c>
      <c r="V15" s="48" t="str">
        <f>IF(AND('Mapa final'!$AD$12="Muy Alta",'Mapa final'!$AF$12="Leve"),CONCATENATE("R2C",'Mapa final'!$S$12),"")</f>
        <v/>
      </c>
      <c r="W15" s="49" t="str">
        <f>IF(AND('Mapa final'!$AD$12="Muy Alta",'Mapa final'!$AF$12="Leve"),CONCATENATE("R2C",'Mapa final'!$S$12),"")</f>
        <v/>
      </c>
      <c r="X15" s="49" t="str">
        <f>IF(AND('Mapa final'!$AD$12="Muy Alta",'Mapa final'!$AF$12="Leve"),CONCATENATE("R2C",'Mapa final'!$S$12),"")</f>
        <v/>
      </c>
      <c r="Y15" s="49" t="str">
        <f>IF(AND('Mapa final'!$AD$12="Muy Alta",'Mapa final'!$AF$12="Leve"),CONCATENATE("R2C",'Mapa final'!$S$12),"")</f>
        <v/>
      </c>
      <c r="Z15" s="49" t="str">
        <f>IF(AND('Mapa final'!$AD$12="Muy Alta",'Mapa final'!$AF$12="Leve"),CONCATENATE("R2C",'Mapa final'!$S$12),"")</f>
        <v/>
      </c>
      <c r="AA15" s="50" t="str">
        <f>IF(AND('Mapa final'!$AD$12="Muy Alta",'Mapa final'!$AF$12="Leve"),CONCATENATE("R2C",'Mapa final'!$S$12),"")</f>
        <v/>
      </c>
      <c r="AB15" s="48" t="str">
        <f>IF(AND('Mapa final'!$AD$12="Muy Alta",'Mapa final'!$AF$12="Leve"),CONCATENATE("R2C",'Mapa final'!$S$12),"")</f>
        <v/>
      </c>
      <c r="AC15" s="49" t="str">
        <f>IF(AND('Mapa final'!$AD$12="Muy Alta",'Mapa final'!$AF$12="Leve"),CONCATENATE("R2C",'Mapa final'!$S$12),"")</f>
        <v/>
      </c>
      <c r="AD15" s="49" t="str">
        <f>IF(AND('Mapa final'!$AD$12="Muy Alta",'Mapa final'!$AF$12="Leve"),CONCATENATE("R2C",'Mapa final'!$S$12),"")</f>
        <v/>
      </c>
      <c r="AE15" s="49" t="str">
        <f>IF(AND('Mapa final'!$AD$12="Muy Alta",'Mapa final'!$AF$12="Leve"),CONCATENATE("R2C",'Mapa final'!$S$12),"")</f>
        <v/>
      </c>
      <c r="AF15" s="49" t="str">
        <f>IF(AND('Mapa final'!$AD$12="Muy Alta",'Mapa final'!$AF$12="Leve"),CONCATENATE("R2C",'Mapa final'!$S$12),"")</f>
        <v/>
      </c>
      <c r="AG15" s="49" t="str">
        <f>IF(AND('Mapa final'!$AD$12="Muy Alta",'Mapa final'!$AF$12="Leve"),CONCATENATE("R2C",'Mapa final'!$S$12),"")</f>
        <v/>
      </c>
      <c r="AH15" s="51" t="str">
        <f>IF(AND('Mapa final'!$AD$12="Muy Alta",'Mapa final'!$AF$12="Catastrófico"),CONCATENATE("R2C",'Mapa final'!$S$12),"")</f>
        <v/>
      </c>
      <c r="AI15" s="52" t="str">
        <f>IF(AND('Mapa final'!$AD$12="Muy Alta",'Mapa final'!$AF$12="Catastrófico"),CONCATENATE("R2C",'Mapa final'!$S$12),"")</f>
        <v/>
      </c>
      <c r="AJ15" s="52" t="str">
        <f>IF(AND('Mapa final'!$AD$12="Muy Alta",'Mapa final'!$AF$12="Catastrófico"),CONCATENATE("R2C",'Mapa final'!$S$12),"")</f>
        <v/>
      </c>
      <c r="AK15" s="52" t="str">
        <f>IF(AND('Mapa final'!$AD$12="Muy Alta",'Mapa final'!$AF$12="Catastrófico"),CONCATENATE("R2C",'Mapa final'!$S$12),"")</f>
        <v/>
      </c>
      <c r="AL15" s="52" t="str">
        <f>IF(AND('Mapa final'!$AD$12="Muy Alta",'Mapa final'!$AF$12="Catastrófico"),CONCATENATE("R2C",'Mapa final'!$S$12),"")</f>
        <v/>
      </c>
      <c r="AM15" s="53" t="str">
        <f>IF(AND('Mapa final'!$AD$12="Muy Alta",'Mapa final'!$AF$12="Catastrófico"),CONCATENATE("R2C",'Mapa final'!$S$12),"")</f>
        <v/>
      </c>
      <c r="AN15" s="70"/>
      <c r="AO15" s="381"/>
      <c r="AP15" s="382"/>
      <c r="AQ15" s="382"/>
      <c r="AR15" s="382"/>
      <c r="AS15" s="382"/>
      <c r="AT15" s="383"/>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73"/>
      <c r="C16" s="273"/>
      <c r="D16" s="274"/>
      <c r="E16" s="368" t="s">
        <v>114</v>
      </c>
      <c r="F16" s="369"/>
      <c r="G16" s="369"/>
      <c r="H16" s="369"/>
      <c r="I16" s="369"/>
      <c r="J16" s="54" t="str">
        <f>IF(AND('Mapa final'!$AD$12="Alta",'Mapa final'!$AF$12="Leve"),CONCATENATE("R2C",'Mapa final'!$S$12),"")</f>
        <v/>
      </c>
      <c r="K16" s="55" t="str">
        <f>IF(AND('Mapa final'!$AD$13="Alta",'Mapa final'!$AF$13="Leve"),CONCATENATE("R2C",'Mapa final'!$S$13),"")</f>
        <v/>
      </c>
      <c r="L16" s="55" t="str">
        <f>IF(AND('Mapa final'!$AD$12="Alta",'Mapa final'!$AF$12="Leve"),CONCATENATE("R2C",'Mapa final'!$S$12),"")</f>
        <v/>
      </c>
      <c r="M16" s="55" t="str">
        <f>IF(AND('Mapa final'!$AD$13="Alta",'Mapa final'!$AF$13="Leve"),CONCATENATE("R2C",'Mapa final'!$S$13),"")</f>
        <v/>
      </c>
      <c r="N16" s="55" t="str">
        <f>IF(AND('Mapa final'!$AD$12="Alta",'Mapa final'!$AF$12="Leve"),CONCATENATE("R2C",'Mapa final'!$S$12),"")</f>
        <v/>
      </c>
      <c r="O16" s="56" t="str">
        <f>IF(AND('Mapa final'!$AD$13="Alta",'Mapa final'!$AF$13="Leve"),CONCATENATE("R2C",'Mapa final'!$S$13),"")</f>
        <v/>
      </c>
      <c r="P16" s="54" t="str">
        <f>IF(AND('Mapa final'!$AD$12="Alta",'Mapa final'!$AF$12="Leve"),CONCATENATE("R2C",'Mapa final'!$S$12),"")</f>
        <v/>
      </c>
      <c r="Q16" s="55" t="str">
        <f>IF(AND('Mapa final'!$AD$13="Alta",'Mapa final'!$AF$13="Leve"),CONCATENATE("R2C",'Mapa final'!$S$13),"")</f>
        <v/>
      </c>
      <c r="R16" s="55" t="str">
        <f>IF(AND('Mapa final'!$AD$12="Alta",'Mapa final'!$AF$12="Leve"),CONCATENATE("R2C",'Mapa final'!$S$12),"")</f>
        <v/>
      </c>
      <c r="S16" s="55" t="str">
        <f>IF(AND('Mapa final'!$AD$13="Alta",'Mapa final'!$AF$13="Leve"),CONCATENATE("R2C",'Mapa final'!$S$13),"")</f>
        <v/>
      </c>
      <c r="T16" s="55" t="str">
        <f>IF(AND('Mapa final'!$AD$12="Alta",'Mapa final'!$AF$12="Leve"),CONCATENATE("R2C",'Mapa final'!$S$12),"")</f>
        <v/>
      </c>
      <c r="U16" s="56" t="str">
        <f>IF(AND('Mapa final'!$AD$13="Alta",'Mapa final'!$AF$13="Leve"),CONCATENATE("R2C",'Mapa final'!$S$13),"")</f>
        <v/>
      </c>
      <c r="V16" s="38" t="str">
        <f>IF(AND('Mapa final'!$AD$12="Muy Alta",'Mapa final'!$AF$12="Leve"),CONCATENATE("R2C",'Mapa final'!$S$12),"")</f>
        <v/>
      </c>
      <c r="W16" s="39" t="str">
        <f>IF(AND('Mapa final'!$AD$12="Muy Alta",'Mapa final'!$AF$12="Leve"),CONCATENATE("R2C",'Mapa final'!$S$12),"")</f>
        <v/>
      </c>
      <c r="X16" s="39" t="str">
        <f>IF(AND('Mapa final'!$AD$12="Muy Alta",'Mapa final'!$AF$12="Leve"),CONCATENATE("R2C",'Mapa final'!$S$12),"")</f>
        <v/>
      </c>
      <c r="Y16" s="39" t="str">
        <f>IF(AND('Mapa final'!$AD$12="Muy Alta",'Mapa final'!$AF$12="Leve"),CONCATENATE("R2C",'Mapa final'!$S$12),"")</f>
        <v/>
      </c>
      <c r="Z16" s="39" t="str">
        <f>IF(AND('Mapa final'!$AD$12="Muy Alta",'Mapa final'!$AF$12="Leve"),CONCATENATE("R2C",'Mapa final'!$S$12),"")</f>
        <v/>
      </c>
      <c r="AA16" s="40" t="str">
        <f>IF(AND('Mapa final'!$AD$12="Muy Alta",'Mapa final'!$AF$12="Leve"),CONCATENATE("R2C",'Mapa final'!$S$12),"")</f>
        <v/>
      </c>
      <c r="AB16" s="38" t="str">
        <f>IF(AND('Mapa final'!$AD$12="Muy Alta",'Mapa final'!$AF$12="Leve"),CONCATENATE("R2C",'Mapa final'!$S$12),"")</f>
        <v/>
      </c>
      <c r="AC16" s="39" t="str">
        <f>IF(AND('Mapa final'!$AD$12="Muy Alta",'Mapa final'!$AF$12="Leve"),CONCATENATE("R2C",'Mapa final'!$S$12),"")</f>
        <v/>
      </c>
      <c r="AD16" s="39" t="str">
        <f>IF(AND('Mapa final'!$AD$12="Muy Alta",'Mapa final'!$AF$12="Leve"),CONCATENATE("R2C",'Mapa final'!$S$12),"")</f>
        <v/>
      </c>
      <c r="AE16" s="39" t="str">
        <f>IF(AND('Mapa final'!$AD$12="Muy Alta",'Mapa final'!$AF$12="Leve"),CONCATENATE("R2C",'Mapa final'!$S$12),"")</f>
        <v/>
      </c>
      <c r="AF16" s="39" t="str">
        <f>IF(AND('Mapa final'!$AD$12="Muy Alta",'Mapa final'!$AF$12="Leve"),CONCATENATE("R2C",'Mapa final'!$S$12),"")</f>
        <v/>
      </c>
      <c r="AG16" s="40" t="str">
        <f>IF(AND('Mapa final'!$AD$12="Muy Alta",'Mapa final'!$AF$12="Leve"),CONCATENATE("R2C",'Mapa final'!$S$12),"")</f>
        <v/>
      </c>
      <c r="AH16" s="41" t="str">
        <f>IF(AND('Mapa final'!$AD$12="Muy Alta",'Mapa final'!$AF$12="Catastrófico"),CONCATENATE("R2C",'Mapa final'!$S$12),"")</f>
        <v/>
      </c>
      <c r="AI16" s="42" t="str">
        <f>IF(AND('Mapa final'!$AD$12="Muy Alta",'Mapa final'!$AF$12="Catastrófico"),CONCATENATE("R2C",'Mapa final'!$S$12),"")</f>
        <v/>
      </c>
      <c r="AJ16" s="42" t="str">
        <f>IF(AND('Mapa final'!$AD$12="Muy Alta",'Mapa final'!$AF$12="Catastrófico"),CONCATENATE("R2C",'Mapa final'!$S$12),"")</f>
        <v/>
      </c>
      <c r="AK16" s="42" t="str">
        <f>IF(AND('Mapa final'!$AD$12="Muy Alta",'Mapa final'!$AF$12="Catastrófico"),CONCATENATE("R2C",'Mapa final'!$S$12),"")</f>
        <v/>
      </c>
      <c r="AL16" s="42" t="str">
        <f>IF(AND('Mapa final'!$AD$12="Muy Alta",'Mapa final'!$AF$12="Catastrófico"),CONCATENATE("R2C",'Mapa final'!$S$12),"")</f>
        <v/>
      </c>
      <c r="AM16" s="43" t="str">
        <f>IF(AND('Mapa final'!$AD$12="Muy Alta",'Mapa final'!$AF$12="Catastrófico"),CONCATENATE("R2C",'Mapa final'!$S$12),"")</f>
        <v/>
      </c>
      <c r="AN16" s="70"/>
      <c r="AO16" s="359" t="s">
        <v>79</v>
      </c>
      <c r="AP16" s="360"/>
      <c r="AQ16" s="360"/>
      <c r="AR16" s="360"/>
      <c r="AS16" s="360"/>
      <c r="AT16" s="36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73"/>
      <c r="C17" s="273"/>
      <c r="D17" s="274"/>
      <c r="E17" s="370"/>
      <c r="F17" s="371"/>
      <c r="G17" s="371"/>
      <c r="H17" s="371"/>
      <c r="I17" s="371"/>
      <c r="J17" s="57" t="str">
        <f>IF(AND('Mapa final'!$AD$12="Alta",'Mapa final'!$AF$12="Leve"),CONCATENATE("R2C",'Mapa final'!$S$12),"")</f>
        <v/>
      </c>
      <c r="K17" s="157" t="str">
        <f>IF(AND('Mapa final'!$AD$13="Alta",'Mapa final'!$AF$13="Leve"),CONCATENATE("R2C",'Mapa final'!$S$13),"")</f>
        <v/>
      </c>
      <c r="L17" s="157" t="str">
        <f>IF(AND('Mapa final'!$AD$12="Alta",'Mapa final'!$AF$12="Leve"),CONCATENATE("R2C",'Mapa final'!$S$12),"")</f>
        <v/>
      </c>
      <c r="M17" s="157" t="str">
        <f>IF(AND('Mapa final'!$AD$13="Alta",'Mapa final'!$AF$13="Leve"),CONCATENATE("R2C",'Mapa final'!$S$13),"")</f>
        <v/>
      </c>
      <c r="N17" s="157" t="str">
        <f>IF(AND('Mapa final'!$AD$12="Alta",'Mapa final'!$AF$12="Leve"),CONCATENATE("R2C",'Mapa final'!$S$12),"")</f>
        <v/>
      </c>
      <c r="O17" s="58" t="str">
        <f>IF(AND('Mapa final'!$AD$13="Alta",'Mapa final'!$AF$13="Leve"),CONCATENATE("R2C",'Mapa final'!$S$13),"")</f>
        <v/>
      </c>
      <c r="P17" s="57" t="str">
        <f>IF(AND('Mapa final'!$AD$12="Alta",'Mapa final'!$AF$12="Leve"),CONCATENATE("R2C",'Mapa final'!$S$12),"")</f>
        <v/>
      </c>
      <c r="Q17" s="157" t="str">
        <f>IF(AND('Mapa final'!$AD$13="Alta",'Mapa final'!$AF$13="Leve"),CONCATENATE("R2C",'Mapa final'!$S$13),"")</f>
        <v/>
      </c>
      <c r="R17" s="157" t="str">
        <f>IF(AND('Mapa final'!$AD$12="Alta",'Mapa final'!$AF$12="Leve"),CONCATENATE("R2C",'Mapa final'!$S$12),"")</f>
        <v/>
      </c>
      <c r="S17" s="157" t="str">
        <f>IF(AND('Mapa final'!$AD$13="Alta",'Mapa final'!$AF$13="Leve"),CONCATENATE("R2C",'Mapa final'!$S$13),"")</f>
        <v/>
      </c>
      <c r="T17" s="157" t="str">
        <f>IF(AND('Mapa final'!$AD$12="Alta",'Mapa final'!$AF$12="Leve"),CONCATENATE("R2C",'Mapa final'!$S$12),"")</f>
        <v/>
      </c>
      <c r="U17" s="58" t="str">
        <f>IF(AND('Mapa final'!$AD$13="Alta",'Mapa final'!$AF$13="Leve"),CONCATENATE("R2C",'Mapa final'!$S$13),"")</f>
        <v/>
      </c>
      <c r="V17" s="44" t="str">
        <f>IF(AND('Mapa final'!$AD$12="Muy Alta",'Mapa final'!$AF$12="Leve"),CONCATENATE("R2C",'Mapa final'!$S$12),"")</f>
        <v/>
      </c>
      <c r="W17" s="156" t="str">
        <f>IF(AND('Mapa final'!$AD$12="Muy Alta",'Mapa final'!$AF$12="Leve"),CONCATENATE("R2C",'Mapa final'!$S$12),"")</f>
        <v/>
      </c>
      <c r="X17" s="156" t="str">
        <f>IF(AND('Mapa final'!$AD$12="Muy Alta",'Mapa final'!$AF$12="Leve"),CONCATENATE("R2C",'Mapa final'!$S$12),"")</f>
        <v/>
      </c>
      <c r="Y17" s="156" t="str">
        <f>IF(AND('Mapa final'!$AD$12="Muy Alta",'Mapa final'!$AF$12="Leve"),CONCATENATE("R2C",'Mapa final'!$S$12),"")</f>
        <v/>
      </c>
      <c r="Z17" s="156" t="str">
        <f>IF(AND('Mapa final'!$AD$12="Muy Alta",'Mapa final'!$AF$12="Leve"),CONCATENATE("R2C",'Mapa final'!$S$12),"")</f>
        <v/>
      </c>
      <c r="AA17" s="45" t="str">
        <f>IF(AND('Mapa final'!$AD$12="Muy Alta",'Mapa final'!$AF$12="Leve"),CONCATENATE("R2C",'Mapa final'!$S$12),"")</f>
        <v/>
      </c>
      <c r="AB17" s="44" t="str">
        <f>IF(AND('Mapa final'!$AD$12="Muy Alta",'Mapa final'!$AF$12="Leve"),CONCATENATE("R2C",'Mapa final'!$S$12),"")</f>
        <v/>
      </c>
      <c r="AC17" s="156" t="str">
        <f>IF(AND('Mapa final'!$AD$12="Muy Alta",'Mapa final'!$AF$12="Leve"),CONCATENATE("R2C",'Mapa final'!$S$12),"")</f>
        <v/>
      </c>
      <c r="AD17" s="156" t="str">
        <f>IF(AND('Mapa final'!$AD$12="Muy Alta",'Mapa final'!$AF$12="Leve"),CONCATENATE("R2C",'Mapa final'!$S$12),"")</f>
        <v/>
      </c>
      <c r="AE17" s="156" t="str">
        <f>IF(AND('Mapa final'!$AD$12="Muy Alta",'Mapa final'!$AF$12="Leve"),CONCATENATE("R2C",'Mapa final'!$S$12),"")</f>
        <v/>
      </c>
      <c r="AF17" s="156" t="str">
        <f>IF(AND('Mapa final'!$AD$12="Muy Alta",'Mapa final'!$AF$12="Leve"),CONCATENATE("R2C",'Mapa final'!$S$12),"")</f>
        <v/>
      </c>
      <c r="AG17" s="45" t="str">
        <f>IF(AND('Mapa final'!$AD$12="Muy Alta",'Mapa final'!$AF$12="Leve"),CONCATENATE("R2C",'Mapa final'!$S$12),"")</f>
        <v/>
      </c>
      <c r="AH17" s="46" t="str">
        <f>IF(AND('Mapa final'!$AD$12="Muy Alta",'Mapa final'!$AF$12="Catastrófico"),CONCATENATE("R2C",'Mapa final'!$S$12),"")</f>
        <v/>
      </c>
      <c r="AI17" s="158" t="str">
        <f>IF(AND('Mapa final'!$AD$12="Muy Alta",'Mapa final'!$AF$12="Catastrófico"),CONCATENATE("R2C",'Mapa final'!$S$12),"")</f>
        <v/>
      </c>
      <c r="AJ17" s="158" t="str">
        <f>IF(AND('Mapa final'!$AD$12="Muy Alta",'Mapa final'!$AF$12="Catastrófico"),CONCATENATE("R2C",'Mapa final'!$S$12),"")</f>
        <v/>
      </c>
      <c r="AK17" s="158" t="str">
        <f>IF(AND('Mapa final'!$AD$12="Muy Alta",'Mapa final'!$AF$12="Catastrófico"),CONCATENATE("R2C",'Mapa final'!$S$12),"")</f>
        <v/>
      </c>
      <c r="AL17" s="158" t="str">
        <f>IF(AND('Mapa final'!$AD$12="Muy Alta",'Mapa final'!$AF$12="Catastrófico"),CONCATENATE("R2C",'Mapa final'!$S$12),"")</f>
        <v/>
      </c>
      <c r="AM17" s="47" t="str">
        <f>IF(AND('Mapa final'!$AD$12="Muy Alta",'Mapa final'!$AF$12="Catastrófico"),CONCATENATE("R2C",'Mapa final'!$S$12),"")</f>
        <v/>
      </c>
      <c r="AN17" s="70"/>
      <c r="AO17" s="362"/>
      <c r="AP17" s="363"/>
      <c r="AQ17" s="363"/>
      <c r="AR17" s="363"/>
      <c r="AS17" s="363"/>
      <c r="AT17" s="36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73"/>
      <c r="C18" s="273"/>
      <c r="D18" s="274"/>
      <c r="E18" s="372"/>
      <c r="F18" s="371"/>
      <c r="G18" s="371"/>
      <c r="H18" s="371"/>
      <c r="I18" s="371"/>
      <c r="J18" s="57" t="str">
        <f>IF(AND('Mapa final'!$AD$12="Alta",'Mapa final'!$AF$12="Leve"),CONCATENATE("R2C",'Mapa final'!$S$12),"")</f>
        <v/>
      </c>
      <c r="K18" s="157" t="str">
        <f>IF(AND('Mapa final'!$AD$13="Alta",'Mapa final'!$AF$13="Leve"),CONCATENATE("R2C",'Mapa final'!$S$13),"")</f>
        <v/>
      </c>
      <c r="L18" s="157" t="str">
        <f>IF(AND('Mapa final'!$AD$12="Alta",'Mapa final'!$AF$12="Leve"),CONCATENATE("R2C",'Mapa final'!$S$12),"")</f>
        <v/>
      </c>
      <c r="M18" s="157" t="str">
        <f>IF(AND('Mapa final'!$AD$13="Alta",'Mapa final'!$AF$13="Leve"),CONCATENATE("R2C",'Mapa final'!$S$13),"")</f>
        <v/>
      </c>
      <c r="N18" s="157" t="str">
        <f>IF(AND('Mapa final'!$AD$12="Alta",'Mapa final'!$AF$12="Leve"),CONCATENATE("R2C",'Mapa final'!$S$12),"")</f>
        <v/>
      </c>
      <c r="O18" s="58" t="str">
        <f>IF(AND('Mapa final'!$AD$13="Alta",'Mapa final'!$AF$13="Leve"),CONCATENATE("R2C",'Mapa final'!$S$13),"")</f>
        <v/>
      </c>
      <c r="P18" s="57" t="str">
        <f>IF(AND('Mapa final'!$AD$12="Alta",'Mapa final'!$AF$12="Leve"),CONCATENATE("R2C",'Mapa final'!$S$12),"")</f>
        <v/>
      </c>
      <c r="Q18" s="157" t="str">
        <f>IF(AND('Mapa final'!$AD$13="Alta",'Mapa final'!$AF$13="Leve"),CONCATENATE("R2C",'Mapa final'!$S$13),"")</f>
        <v/>
      </c>
      <c r="R18" s="157" t="str">
        <f>IF(AND('Mapa final'!$AD$12="Alta",'Mapa final'!$AF$12="Leve"),CONCATENATE("R2C",'Mapa final'!$S$12),"")</f>
        <v/>
      </c>
      <c r="S18" s="157" t="str">
        <f>IF(AND('Mapa final'!$AD$13="Alta",'Mapa final'!$AF$13="Leve"),CONCATENATE("R2C",'Mapa final'!$S$13),"")</f>
        <v/>
      </c>
      <c r="T18" s="157" t="str">
        <f>IF(AND('Mapa final'!$AD$12="Alta",'Mapa final'!$AF$12="Leve"),CONCATENATE("R2C",'Mapa final'!$S$12),"")</f>
        <v/>
      </c>
      <c r="U18" s="58" t="str">
        <f>IF(AND('Mapa final'!$AD$13="Alta",'Mapa final'!$AF$13="Leve"),CONCATENATE("R2C",'Mapa final'!$S$13),"")</f>
        <v/>
      </c>
      <c r="V18" s="44" t="str">
        <f>IF(AND('Mapa final'!$AD$12="Muy Alta",'Mapa final'!$AF$12="Leve"),CONCATENATE("R2C",'Mapa final'!$S$12),"")</f>
        <v/>
      </c>
      <c r="W18" s="156" t="str">
        <f>IF(AND('Mapa final'!$AD$12="Muy Alta",'Mapa final'!$AF$12="Leve"),CONCATENATE("R2C",'Mapa final'!$S$12),"")</f>
        <v/>
      </c>
      <c r="X18" s="156" t="str">
        <f>IF(AND('Mapa final'!$AD$12="Muy Alta",'Mapa final'!$AF$12="Leve"),CONCATENATE("R2C",'Mapa final'!$S$12),"")</f>
        <v/>
      </c>
      <c r="Y18" s="156" t="str">
        <f>IF(AND('Mapa final'!$AD$12="Muy Alta",'Mapa final'!$AF$12="Leve"),CONCATENATE("R2C",'Mapa final'!$S$12),"")</f>
        <v/>
      </c>
      <c r="Z18" s="156" t="str">
        <f>IF(AND('Mapa final'!$AD$12="Muy Alta",'Mapa final'!$AF$12="Leve"),CONCATENATE("R2C",'Mapa final'!$S$12),"")</f>
        <v/>
      </c>
      <c r="AA18" s="45" t="str">
        <f>IF(AND('Mapa final'!$AD$12="Muy Alta",'Mapa final'!$AF$12="Leve"),CONCATENATE("R2C",'Mapa final'!$S$12),"")</f>
        <v/>
      </c>
      <c r="AB18" s="44" t="str">
        <f>IF(AND('Mapa final'!$AD$12="Muy Alta",'Mapa final'!$AF$12="Leve"),CONCATENATE("R2C",'Mapa final'!$S$12),"")</f>
        <v/>
      </c>
      <c r="AC18" s="156" t="str">
        <f>IF(AND('Mapa final'!$AD$12="Muy Alta",'Mapa final'!$AF$12="Leve"),CONCATENATE("R2C",'Mapa final'!$S$12),"")</f>
        <v/>
      </c>
      <c r="AD18" s="156" t="str">
        <f>IF(AND('Mapa final'!$AD$12="Muy Alta",'Mapa final'!$AF$12="Leve"),CONCATENATE("R2C",'Mapa final'!$S$12),"")</f>
        <v/>
      </c>
      <c r="AE18" s="156" t="str">
        <f>IF(AND('Mapa final'!$AD$12="Muy Alta",'Mapa final'!$AF$12="Leve"),CONCATENATE("R2C",'Mapa final'!$S$12),"")</f>
        <v/>
      </c>
      <c r="AF18" s="156" t="str">
        <f>IF(AND('Mapa final'!$AD$12="Muy Alta",'Mapa final'!$AF$12="Leve"),CONCATENATE("R2C",'Mapa final'!$S$12),"")</f>
        <v/>
      </c>
      <c r="AG18" s="45" t="str">
        <f>IF(AND('Mapa final'!$AD$12="Muy Alta",'Mapa final'!$AF$12="Leve"),CONCATENATE("R2C",'Mapa final'!$S$12),"")</f>
        <v/>
      </c>
      <c r="AH18" s="46" t="str">
        <f>IF(AND('Mapa final'!$AD$12="Muy Alta",'Mapa final'!$AF$12="Catastrófico"),CONCATENATE("R2C",'Mapa final'!$S$12),"")</f>
        <v/>
      </c>
      <c r="AI18" s="158" t="str">
        <f>IF(AND('Mapa final'!$AD$12="Muy Alta",'Mapa final'!$AF$12="Catastrófico"),CONCATENATE("R2C",'Mapa final'!$S$12),"")</f>
        <v/>
      </c>
      <c r="AJ18" s="158" t="str">
        <f>IF(AND('Mapa final'!$AD$12="Muy Alta",'Mapa final'!$AF$12="Catastrófico"),CONCATENATE("R2C",'Mapa final'!$S$12),"")</f>
        <v/>
      </c>
      <c r="AK18" s="158" t="str">
        <f>IF(AND('Mapa final'!$AD$12="Muy Alta",'Mapa final'!$AF$12="Catastrófico"),CONCATENATE("R2C",'Mapa final'!$S$12),"")</f>
        <v/>
      </c>
      <c r="AL18" s="158" t="str">
        <f>IF(AND('Mapa final'!$AD$12="Muy Alta",'Mapa final'!$AF$12="Catastrófico"),CONCATENATE("R2C",'Mapa final'!$S$12),"")</f>
        <v/>
      </c>
      <c r="AM18" s="47" t="str">
        <f>IF(AND('Mapa final'!$AD$12="Muy Alta",'Mapa final'!$AF$12="Catastrófico"),CONCATENATE("R2C",'Mapa final'!$S$12),"")</f>
        <v/>
      </c>
      <c r="AN18" s="70"/>
      <c r="AO18" s="362"/>
      <c r="AP18" s="363"/>
      <c r="AQ18" s="363"/>
      <c r="AR18" s="363"/>
      <c r="AS18" s="363"/>
      <c r="AT18" s="36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73"/>
      <c r="C19" s="273"/>
      <c r="D19" s="274"/>
      <c r="E19" s="372"/>
      <c r="F19" s="371"/>
      <c r="G19" s="371"/>
      <c r="H19" s="371"/>
      <c r="I19" s="371"/>
      <c r="J19" s="57" t="str">
        <f>IF(AND('Mapa final'!$AD$12="Alta",'Mapa final'!$AF$12="Leve"),CONCATENATE("R2C",'Mapa final'!$S$12),"")</f>
        <v/>
      </c>
      <c r="K19" s="157" t="str">
        <f>IF(AND('Mapa final'!$AD$13="Alta",'Mapa final'!$AF$13="Leve"),CONCATENATE("R2C",'Mapa final'!$S$13),"")</f>
        <v/>
      </c>
      <c r="L19" s="157" t="str">
        <f>IF(AND('Mapa final'!$AD$12="Alta",'Mapa final'!$AF$12="Leve"),CONCATENATE("R2C",'Mapa final'!$S$12),"")</f>
        <v/>
      </c>
      <c r="M19" s="157" t="str">
        <f>IF(AND('Mapa final'!$AD$13="Alta",'Mapa final'!$AF$13="Leve"),CONCATENATE("R2C",'Mapa final'!$S$13),"")</f>
        <v/>
      </c>
      <c r="N19" s="157" t="str">
        <f>IF(AND('Mapa final'!$AD$12="Alta",'Mapa final'!$AF$12="Leve"),CONCATENATE("R2C",'Mapa final'!$S$12),"")</f>
        <v/>
      </c>
      <c r="O19" s="58" t="str">
        <f>IF(AND('Mapa final'!$AD$13="Alta",'Mapa final'!$AF$13="Leve"),CONCATENATE("R2C",'Mapa final'!$S$13),"")</f>
        <v/>
      </c>
      <c r="P19" s="57" t="str">
        <f>IF(AND('Mapa final'!$AD$12="Alta",'Mapa final'!$AF$12="Leve"),CONCATENATE("R2C",'Mapa final'!$S$12),"")</f>
        <v/>
      </c>
      <c r="Q19" s="157" t="str">
        <f>IF(AND('Mapa final'!$AD$13="Alta",'Mapa final'!$AF$13="Leve"),CONCATENATE("R2C",'Mapa final'!$S$13),"")</f>
        <v/>
      </c>
      <c r="R19" s="157" t="str">
        <f>IF(AND('Mapa final'!$AD$12="Alta",'Mapa final'!$AF$12="Leve"),CONCATENATE("R2C",'Mapa final'!$S$12),"")</f>
        <v/>
      </c>
      <c r="S19" s="157" t="str">
        <f>IF(AND('Mapa final'!$AD$13="Alta",'Mapa final'!$AF$13="Leve"),CONCATENATE("R2C",'Mapa final'!$S$13),"")</f>
        <v/>
      </c>
      <c r="T19" s="157" t="str">
        <f>IF(AND('Mapa final'!$AD$12="Alta",'Mapa final'!$AF$12="Leve"),CONCATENATE("R2C",'Mapa final'!$S$12),"")</f>
        <v/>
      </c>
      <c r="U19" s="58" t="str">
        <f>IF(AND('Mapa final'!$AD$13="Alta",'Mapa final'!$AF$13="Leve"),CONCATENATE("R2C",'Mapa final'!$S$13),"")</f>
        <v/>
      </c>
      <c r="V19" s="44" t="str">
        <f>IF(AND('Mapa final'!$AD$12="Muy Alta",'Mapa final'!$AF$12="Leve"),CONCATENATE("R2C",'Mapa final'!$S$12),"")</f>
        <v/>
      </c>
      <c r="W19" s="156" t="str">
        <f>IF(AND('Mapa final'!$AD$12="Muy Alta",'Mapa final'!$AF$12="Leve"),CONCATENATE("R2C",'Mapa final'!$S$12),"")</f>
        <v/>
      </c>
      <c r="X19" s="156" t="str">
        <f>IF(AND('Mapa final'!$AD$12="Muy Alta",'Mapa final'!$AF$12="Leve"),CONCATENATE("R2C",'Mapa final'!$S$12),"")</f>
        <v/>
      </c>
      <c r="Y19" s="156" t="str">
        <f>IF(AND('Mapa final'!$AD$12="Muy Alta",'Mapa final'!$AF$12="Leve"),CONCATENATE("R2C",'Mapa final'!$S$12),"")</f>
        <v/>
      </c>
      <c r="Z19" s="156" t="str">
        <f>IF(AND('Mapa final'!$AD$12="Muy Alta",'Mapa final'!$AF$12="Leve"),CONCATENATE("R2C",'Mapa final'!$S$12),"")</f>
        <v/>
      </c>
      <c r="AA19" s="45" t="str">
        <f>IF(AND('Mapa final'!$AD$12="Muy Alta",'Mapa final'!$AF$12="Leve"),CONCATENATE("R2C",'Mapa final'!$S$12),"")</f>
        <v/>
      </c>
      <c r="AB19" s="44" t="str">
        <f>IF(AND('Mapa final'!$AD$12="Muy Alta",'Mapa final'!$AF$12="Leve"),CONCATENATE("R2C",'Mapa final'!$S$12),"")</f>
        <v/>
      </c>
      <c r="AC19" s="156" t="str">
        <f>IF(AND('Mapa final'!$AD$12="Muy Alta",'Mapa final'!$AF$12="Leve"),CONCATENATE("R2C",'Mapa final'!$S$12),"")</f>
        <v/>
      </c>
      <c r="AD19" s="156" t="str">
        <f>IF(AND('Mapa final'!$AD$12="Muy Alta",'Mapa final'!$AF$12="Leve"),CONCATENATE("R2C",'Mapa final'!$S$12),"")</f>
        <v/>
      </c>
      <c r="AE19" s="156" t="str">
        <f>IF(AND('Mapa final'!$AD$12="Muy Alta",'Mapa final'!$AF$12="Leve"),CONCATENATE("R2C",'Mapa final'!$S$12),"")</f>
        <v/>
      </c>
      <c r="AF19" s="156" t="str">
        <f>IF(AND('Mapa final'!$AD$12="Muy Alta",'Mapa final'!$AF$12="Leve"),CONCATENATE("R2C",'Mapa final'!$S$12),"")</f>
        <v/>
      </c>
      <c r="AG19" s="45" t="str">
        <f>IF(AND('Mapa final'!$AD$12="Muy Alta",'Mapa final'!$AF$12="Leve"),CONCATENATE("R2C",'Mapa final'!$S$12),"")</f>
        <v/>
      </c>
      <c r="AH19" s="46" t="str">
        <f>IF(AND('Mapa final'!$AD$12="Muy Alta",'Mapa final'!$AF$12="Catastrófico"),CONCATENATE("R2C",'Mapa final'!$S$12),"")</f>
        <v/>
      </c>
      <c r="AI19" s="158" t="str">
        <f>IF(AND('Mapa final'!$AD$12="Muy Alta",'Mapa final'!$AF$12="Catastrófico"),CONCATENATE("R2C",'Mapa final'!$S$12),"")</f>
        <v/>
      </c>
      <c r="AJ19" s="158" t="str">
        <f>IF(AND('Mapa final'!$AD$12="Muy Alta",'Mapa final'!$AF$12="Catastrófico"),CONCATENATE("R2C",'Mapa final'!$S$12),"")</f>
        <v/>
      </c>
      <c r="AK19" s="158" t="str">
        <f>IF(AND('Mapa final'!$AD$12="Muy Alta",'Mapa final'!$AF$12="Catastrófico"),CONCATENATE("R2C",'Mapa final'!$S$12),"")</f>
        <v/>
      </c>
      <c r="AL19" s="158" t="str">
        <f>IF(AND('Mapa final'!$AD$12="Muy Alta",'Mapa final'!$AF$12="Catastrófico"),CONCATENATE("R2C",'Mapa final'!$S$12),"")</f>
        <v/>
      </c>
      <c r="AM19" s="47" t="str">
        <f>IF(AND('Mapa final'!$AD$12="Muy Alta",'Mapa final'!$AF$12="Catastrófico"),CONCATENATE("R2C",'Mapa final'!$S$12),"")</f>
        <v/>
      </c>
      <c r="AN19" s="70"/>
      <c r="AO19" s="362"/>
      <c r="AP19" s="363"/>
      <c r="AQ19" s="363"/>
      <c r="AR19" s="363"/>
      <c r="AS19" s="363"/>
      <c r="AT19" s="36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73"/>
      <c r="C20" s="273"/>
      <c r="D20" s="274"/>
      <c r="E20" s="372"/>
      <c r="F20" s="371"/>
      <c r="G20" s="371"/>
      <c r="H20" s="371"/>
      <c r="I20" s="371"/>
      <c r="J20" s="57" t="str">
        <f>IF(AND('Mapa final'!$AD$12="Alta",'Mapa final'!$AF$12="Leve"),CONCATENATE("R2C",'Mapa final'!$S$12),"")</f>
        <v/>
      </c>
      <c r="K20" s="157" t="str">
        <f>IF(AND('Mapa final'!$AD$13="Alta",'Mapa final'!$AF$13="Leve"),CONCATENATE("R2C",'Mapa final'!$S$13),"")</f>
        <v/>
      </c>
      <c r="L20" s="157" t="str">
        <f>IF(AND('Mapa final'!$AD$12="Alta",'Mapa final'!$AF$12="Leve"),CONCATENATE("R2C",'Mapa final'!$S$12),"")</f>
        <v/>
      </c>
      <c r="M20" s="157" t="str">
        <f>IF(AND('Mapa final'!$AD$13="Alta",'Mapa final'!$AF$13="Leve"),CONCATENATE("R2C",'Mapa final'!$S$13),"")</f>
        <v/>
      </c>
      <c r="N20" s="157" t="str">
        <f>IF(AND('Mapa final'!$AD$12="Alta",'Mapa final'!$AF$12="Leve"),CONCATENATE("R2C",'Mapa final'!$S$12),"")</f>
        <v/>
      </c>
      <c r="O20" s="58" t="str">
        <f>IF(AND('Mapa final'!$AD$13="Alta",'Mapa final'!$AF$13="Leve"),CONCATENATE("R2C",'Mapa final'!$S$13),"")</f>
        <v/>
      </c>
      <c r="P20" s="57" t="str">
        <f>IF(AND('Mapa final'!$AD$12="Alta",'Mapa final'!$AF$12="Leve"),CONCATENATE("R2C",'Mapa final'!$S$12),"")</f>
        <v/>
      </c>
      <c r="Q20" s="157" t="str">
        <f>IF(AND('Mapa final'!$AD$13="Alta",'Mapa final'!$AF$13="Leve"),CONCATENATE("R2C",'Mapa final'!$S$13),"")</f>
        <v/>
      </c>
      <c r="R20" s="157" t="str">
        <f>IF(AND('Mapa final'!$AD$12="Alta",'Mapa final'!$AF$12="Leve"),CONCATENATE("R2C",'Mapa final'!$S$12),"")</f>
        <v/>
      </c>
      <c r="S20" s="157" t="str">
        <f>IF(AND('Mapa final'!$AD$13="Alta",'Mapa final'!$AF$13="Leve"),CONCATENATE("R2C",'Mapa final'!$S$13),"")</f>
        <v/>
      </c>
      <c r="T20" s="157" t="str">
        <f>IF(AND('Mapa final'!$AD$12="Alta",'Mapa final'!$AF$12="Leve"),CONCATENATE("R2C",'Mapa final'!$S$12),"")</f>
        <v/>
      </c>
      <c r="U20" s="58" t="str">
        <f>IF(AND('Mapa final'!$AD$13="Alta",'Mapa final'!$AF$13="Leve"),CONCATENATE("R2C",'Mapa final'!$S$13),"")</f>
        <v/>
      </c>
      <c r="V20" s="44" t="str">
        <f>IF(AND('Mapa final'!$AD$12="Muy Alta",'Mapa final'!$AF$12="Leve"),CONCATENATE("R2C",'Mapa final'!$S$12),"")</f>
        <v/>
      </c>
      <c r="W20" s="156" t="str">
        <f>IF(AND('Mapa final'!$AD$12="Muy Alta",'Mapa final'!$AF$12="Leve"),CONCATENATE("R2C",'Mapa final'!$S$12),"")</f>
        <v/>
      </c>
      <c r="X20" s="156" t="str">
        <f>IF(AND('Mapa final'!$AD$12="Muy Alta",'Mapa final'!$AF$12="Leve"),CONCATENATE("R2C",'Mapa final'!$S$12),"")</f>
        <v/>
      </c>
      <c r="Y20" s="156" t="str">
        <f>IF(AND('Mapa final'!$AD$12="Muy Alta",'Mapa final'!$AF$12="Leve"),CONCATENATE("R2C",'Mapa final'!$S$12),"")</f>
        <v/>
      </c>
      <c r="Z20" s="156" t="str">
        <f>IF(AND('Mapa final'!$AD$12="Muy Alta",'Mapa final'!$AF$12="Leve"),CONCATENATE("R2C",'Mapa final'!$S$12),"")</f>
        <v/>
      </c>
      <c r="AA20" s="45" t="str">
        <f>IF(AND('Mapa final'!$AD$12="Muy Alta",'Mapa final'!$AF$12="Leve"),CONCATENATE("R2C",'Mapa final'!$S$12),"")</f>
        <v/>
      </c>
      <c r="AB20" s="44" t="str">
        <f>IF(AND('Mapa final'!$AD$12="Muy Alta",'Mapa final'!$AF$12="Leve"),CONCATENATE("R2C",'Mapa final'!$S$12),"")</f>
        <v/>
      </c>
      <c r="AC20" s="156" t="str">
        <f>IF(AND('Mapa final'!$AD$12="Muy Alta",'Mapa final'!$AF$12="Leve"),CONCATENATE("R2C",'Mapa final'!$S$12),"")</f>
        <v/>
      </c>
      <c r="AD20" s="156" t="str">
        <f>IF(AND('Mapa final'!$AD$12="Muy Alta",'Mapa final'!$AF$12="Leve"),CONCATENATE("R2C",'Mapa final'!$S$12),"")</f>
        <v/>
      </c>
      <c r="AE20" s="156" t="str">
        <f>IF(AND('Mapa final'!$AD$12="Muy Alta",'Mapa final'!$AF$12="Leve"),CONCATENATE("R2C",'Mapa final'!$S$12),"")</f>
        <v/>
      </c>
      <c r="AF20" s="156" t="str">
        <f>IF(AND('Mapa final'!$AD$12="Muy Alta",'Mapa final'!$AF$12="Leve"),CONCATENATE("R2C",'Mapa final'!$S$12),"")</f>
        <v/>
      </c>
      <c r="AG20" s="45" t="str">
        <f>IF(AND('Mapa final'!$AD$12="Muy Alta",'Mapa final'!$AF$12="Leve"),CONCATENATE("R2C",'Mapa final'!$S$12),"")</f>
        <v/>
      </c>
      <c r="AH20" s="46" t="str">
        <f>IF(AND('Mapa final'!$AD$12="Muy Alta",'Mapa final'!$AF$12="Catastrófico"),CONCATENATE("R2C",'Mapa final'!$S$12),"")</f>
        <v/>
      </c>
      <c r="AI20" s="158" t="str">
        <f>IF(AND('Mapa final'!$AD$12="Muy Alta",'Mapa final'!$AF$12="Catastrófico"),CONCATENATE("R2C",'Mapa final'!$S$12),"")</f>
        <v/>
      </c>
      <c r="AJ20" s="158" t="str">
        <f>IF(AND('Mapa final'!$AD$12="Muy Alta",'Mapa final'!$AF$12="Catastrófico"),CONCATENATE("R2C",'Mapa final'!$S$12),"")</f>
        <v/>
      </c>
      <c r="AK20" s="158" t="str">
        <f>IF(AND('Mapa final'!$AD$12="Muy Alta",'Mapa final'!$AF$12="Catastrófico"),CONCATENATE("R2C",'Mapa final'!$S$12),"")</f>
        <v/>
      </c>
      <c r="AL20" s="158" t="str">
        <f>IF(AND('Mapa final'!$AD$12="Muy Alta",'Mapa final'!$AF$12="Catastrófico"),CONCATENATE("R2C",'Mapa final'!$S$12),"")</f>
        <v/>
      </c>
      <c r="AM20" s="47" t="str">
        <f>IF(AND('Mapa final'!$AD$12="Muy Alta",'Mapa final'!$AF$12="Catastrófico"),CONCATENATE("R2C",'Mapa final'!$S$12),"")</f>
        <v/>
      </c>
      <c r="AN20" s="70"/>
      <c r="AO20" s="362"/>
      <c r="AP20" s="363"/>
      <c r="AQ20" s="363"/>
      <c r="AR20" s="363"/>
      <c r="AS20" s="363"/>
      <c r="AT20" s="36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73"/>
      <c r="C21" s="273"/>
      <c r="D21" s="274"/>
      <c r="E21" s="372"/>
      <c r="F21" s="371"/>
      <c r="G21" s="371"/>
      <c r="H21" s="371"/>
      <c r="I21" s="371"/>
      <c r="J21" s="57" t="str">
        <f>IF(AND('Mapa final'!$AD$12="Alta",'Mapa final'!$AF$12="Leve"),CONCATENATE("R2C",'Mapa final'!$S$12),"")</f>
        <v/>
      </c>
      <c r="K21" s="157" t="str">
        <f>IF(AND('Mapa final'!$AD$13="Alta",'Mapa final'!$AF$13="Leve"),CONCATENATE("R2C",'Mapa final'!$S$13),"")</f>
        <v/>
      </c>
      <c r="L21" s="157" t="str">
        <f>IF(AND('Mapa final'!$AD$12="Alta",'Mapa final'!$AF$12="Leve"),CONCATENATE("R2C",'Mapa final'!$S$12),"")</f>
        <v/>
      </c>
      <c r="M21" s="157" t="str">
        <f>IF(AND('Mapa final'!$AD$13="Alta",'Mapa final'!$AF$13="Leve"),CONCATENATE("R2C",'Mapa final'!$S$13),"")</f>
        <v/>
      </c>
      <c r="N21" s="157" t="str">
        <f>IF(AND('Mapa final'!$AD$12="Alta",'Mapa final'!$AF$12="Leve"),CONCATENATE("R2C",'Mapa final'!$S$12),"")</f>
        <v/>
      </c>
      <c r="O21" s="58" t="str">
        <f>IF(AND('Mapa final'!$AD$13="Alta",'Mapa final'!$AF$13="Leve"),CONCATENATE("R2C",'Mapa final'!$S$13),"")</f>
        <v/>
      </c>
      <c r="P21" s="57" t="str">
        <f>IF(AND('Mapa final'!$AD$12="Alta",'Mapa final'!$AF$12="Leve"),CONCATENATE("R2C",'Mapa final'!$S$12),"")</f>
        <v/>
      </c>
      <c r="Q21" s="157" t="str">
        <f>IF(AND('Mapa final'!$AD$13="Alta",'Mapa final'!$AF$13="Leve"),CONCATENATE("R2C",'Mapa final'!$S$13),"")</f>
        <v/>
      </c>
      <c r="R21" s="157" t="str">
        <f>IF(AND('Mapa final'!$AD$12="Alta",'Mapa final'!$AF$12="Leve"),CONCATENATE("R2C",'Mapa final'!$S$12),"")</f>
        <v/>
      </c>
      <c r="S21" s="157" t="str">
        <f>IF(AND('Mapa final'!$AD$13="Alta",'Mapa final'!$AF$13="Leve"),CONCATENATE("R2C",'Mapa final'!$S$13),"")</f>
        <v/>
      </c>
      <c r="T21" s="157" t="str">
        <f>IF(AND('Mapa final'!$AD$12="Alta",'Mapa final'!$AF$12="Leve"),CONCATENATE("R2C",'Mapa final'!$S$12),"")</f>
        <v/>
      </c>
      <c r="U21" s="58" t="str">
        <f>IF(AND('Mapa final'!$AD$13="Alta",'Mapa final'!$AF$13="Leve"),CONCATENATE("R2C",'Mapa final'!$S$13),"")</f>
        <v/>
      </c>
      <c r="V21" s="44" t="str">
        <f>IF(AND('Mapa final'!$AD$12="Muy Alta",'Mapa final'!$AF$12="Leve"),CONCATENATE("R2C",'Mapa final'!$S$12),"")</f>
        <v/>
      </c>
      <c r="W21" s="156" t="str">
        <f>IF(AND('Mapa final'!$AD$12="Muy Alta",'Mapa final'!$AF$12="Leve"),CONCATENATE("R2C",'Mapa final'!$S$12),"")</f>
        <v/>
      </c>
      <c r="X21" s="156" t="str">
        <f>IF(AND('Mapa final'!$AD$12="Muy Alta",'Mapa final'!$AF$12="Leve"),CONCATENATE("R2C",'Mapa final'!$S$12),"")</f>
        <v/>
      </c>
      <c r="Y21" s="156" t="str">
        <f>IF(AND('Mapa final'!$AD$12="Muy Alta",'Mapa final'!$AF$12="Leve"),CONCATENATE("R2C",'Mapa final'!$S$12),"")</f>
        <v/>
      </c>
      <c r="Z21" s="156" t="str">
        <f>IF(AND('Mapa final'!$AD$12="Muy Alta",'Mapa final'!$AF$12="Leve"),CONCATENATE("R2C",'Mapa final'!$S$12),"")</f>
        <v/>
      </c>
      <c r="AA21" s="45" t="str">
        <f>IF(AND('Mapa final'!$AD$12="Muy Alta",'Mapa final'!$AF$12="Leve"),CONCATENATE("R2C",'Mapa final'!$S$12),"")</f>
        <v/>
      </c>
      <c r="AB21" s="44" t="str">
        <f>IF(AND('Mapa final'!$AD$12="Muy Alta",'Mapa final'!$AF$12="Leve"),CONCATENATE("R2C",'Mapa final'!$S$12),"")</f>
        <v/>
      </c>
      <c r="AC21" s="156" t="str">
        <f>IF(AND('Mapa final'!$AD$12="Muy Alta",'Mapa final'!$AF$12="Leve"),CONCATENATE("R2C",'Mapa final'!$S$12),"")</f>
        <v/>
      </c>
      <c r="AD21" s="156" t="str">
        <f>IF(AND('Mapa final'!$AD$12="Muy Alta",'Mapa final'!$AF$12="Leve"),CONCATENATE("R2C",'Mapa final'!$S$12),"")</f>
        <v/>
      </c>
      <c r="AE21" s="156" t="str">
        <f>IF(AND('Mapa final'!$AD$12="Muy Alta",'Mapa final'!$AF$12="Leve"),CONCATENATE("R2C",'Mapa final'!$S$12),"")</f>
        <v/>
      </c>
      <c r="AF21" s="156" t="str">
        <f>IF(AND('Mapa final'!$AD$12="Muy Alta",'Mapa final'!$AF$12="Leve"),CONCATENATE("R2C",'Mapa final'!$S$12),"")</f>
        <v/>
      </c>
      <c r="AG21" s="45" t="str">
        <f>IF(AND('Mapa final'!$AD$12="Muy Alta",'Mapa final'!$AF$12="Leve"),CONCATENATE("R2C",'Mapa final'!$S$12),"")</f>
        <v/>
      </c>
      <c r="AH21" s="46" t="str">
        <f>IF(AND('Mapa final'!$AD$12="Muy Alta",'Mapa final'!$AF$12="Catastrófico"),CONCATENATE("R2C",'Mapa final'!$S$12),"")</f>
        <v/>
      </c>
      <c r="AI21" s="158" t="str">
        <f>IF(AND('Mapa final'!$AD$12="Muy Alta",'Mapa final'!$AF$12="Catastrófico"),CONCATENATE("R2C",'Mapa final'!$S$12),"")</f>
        <v/>
      </c>
      <c r="AJ21" s="158" t="str">
        <f>IF(AND('Mapa final'!$AD$12="Muy Alta",'Mapa final'!$AF$12="Catastrófico"),CONCATENATE("R2C",'Mapa final'!$S$12),"")</f>
        <v/>
      </c>
      <c r="AK21" s="158" t="str">
        <f>IF(AND('Mapa final'!$AD$12="Muy Alta",'Mapa final'!$AF$12="Catastrófico"),CONCATENATE("R2C",'Mapa final'!$S$12),"")</f>
        <v/>
      </c>
      <c r="AL21" s="158" t="str">
        <f>IF(AND('Mapa final'!$AD$12="Muy Alta",'Mapa final'!$AF$12="Catastrófico"),CONCATENATE("R2C",'Mapa final'!$S$12),"")</f>
        <v/>
      </c>
      <c r="AM21" s="47" t="str">
        <f>IF(AND('Mapa final'!$AD$12="Muy Alta",'Mapa final'!$AF$12="Catastrófico"),CONCATENATE("R2C",'Mapa final'!$S$12),"")</f>
        <v/>
      </c>
      <c r="AN21" s="70"/>
      <c r="AO21" s="362"/>
      <c r="AP21" s="363"/>
      <c r="AQ21" s="363"/>
      <c r="AR21" s="363"/>
      <c r="AS21" s="363"/>
      <c r="AT21" s="36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73"/>
      <c r="C22" s="273"/>
      <c r="D22" s="274"/>
      <c r="E22" s="372"/>
      <c r="F22" s="371"/>
      <c r="G22" s="371"/>
      <c r="H22" s="371"/>
      <c r="I22" s="371"/>
      <c r="J22" s="57" t="str">
        <f>IF(AND('Mapa final'!$AD$12="Alta",'Mapa final'!$AF$12="Leve"),CONCATENATE("R2C",'Mapa final'!$S$12),"")</f>
        <v/>
      </c>
      <c r="K22" s="157" t="str">
        <f>IF(AND('Mapa final'!$AD$13="Alta",'Mapa final'!$AF$13="Leve"),CONCATENATE("R2C",'Mapa final'!$S$13),"")</f>
        <v/>
      </c>
      <c r="L22" s="157" t="str">
        <f>IF(AND('Mapa final'!$AD$12="Alta",'Mapa final'!$AF$12="Leve"),CONCATENATE("R2C",'Mapa final'!$S$12),"")</f>
        <v/>
      </c>
      <c r="M22" s="157" t="str">
        <f>IF(AND('Mapa final'!$AD$13="Alta",'Mapa final'!$AF$13="Leve"),CONCATENATE("R2C",'Mapa final'!$S$13),"")</f>
        <v/>
      </c>
      <c r="N22" s="157" t="str">
        <f>IF(AND('Mapa final'!$AD$12="Alta",'Mapa final'!$AF$12="Leve"),CONCATENATE("R2C",'Mapa final'!$S$12),"")</f>
        <v/>
      </c>
      <c r="O22" s="58" t="str">
        <f>IF(AND('Mapa final'!$AD$13="Alta",'Mapa final'!$AF$13="Leve"),CONCATENATE("R2C",'Mapa final'!$S$13),"")</f>
        <v/>
      </c>
      <c r="P22" s="57" t="str">
        <f>IF(AND('Mapa final'!$AD$12="Alta",'Mapa final'!$AF$12="Leve"),CONCATENATE("R2C",'Mapa final'!$S$12),"")</f>
        <v/>
      </c>
      <c r="Q22" s="157" t="str">
        <f>IF(AND('Mapa final'!$AD$13="Alta",'Mapa final'!$AF$13="Leve"),CONCATENATE("R2C",'Mapa final'!$S$13),"")</f>
        <v/>
      </c>
      <c r="R22" s="157" t="str">
        <f>IF(AND('Mapa final'!$AD$12="Alta",'Mapa final'!$AF$12="Leve"),CONCATENATE("R2C",'Mapa final'!$S$12),"")</f>
        <v/>
      </c>
      <c r="S22" s="157" t="str">
        <f>IF(AND('Mapa final'!$AD$13="Alta",'Mapa final'!$AF$13="Leve"),CONCATENATE("R2C",'Mapa final'!$S$13),"")</f>
        <v/>
      </c>
      <c r="T22" s="157" t="str">
        <f>IF(AND('Mapa final'!$AD$12="Alta",'Mapa final'!$AF$12="Leve"),CONCATENATE("R2C",'Mapa final'!$S$12),"")</f>
        <v/>
      </c>
      <c r="U22" s="58" t="str">
        <f>IF(AND('Mapa final'!$AD$13="Alta",'Mapa final'!$AF$13="Leve"),CONCATENATE("R2C",'Mapa final'!$S$13),"")</f>
        <v/>
      </c>
      <c r="V22" s="44" t="str">
        <f>IF(AND('Mapa final'!$AD$12="Muy Alta",'Mapa final'!$AF$12="Leve"),CONCATENATE("R2C",'Mapa final'!$S$12),"")</f>
        <v/>
      </c>
      <c r="W22" s="156" t="str">
        <f>IF(AND('Mapa final'!$AD$12="Muy Alta",'Mapa final'!$AF$12="Leve"),CONCATENATE("R2C",'Mapa final'!$S$12),"")</f>
        <v/>
      </c>
      <c r="X22" s="156" t="str">
        <f>IF(AND('Mapa final'!$AD$12="Muy Alta",'Mapa final'!$AF$12="Leve"),CONCATENATE("R2C",'Mapa final'!$S$12),"")</f>
        <v/>
      </c>
      <c r="Y22" s="156" t="str">
        <f>IF(AND('Mapa final'!$AD$12="Muy Alta",'Mapa final'!$AF$12="Leve"),CONCATENATE("R2C",'Mapa final'!$S$12),"")</f>
        <v/>
      </c>
      <c r="Z22" s="156" t="str">
        <f>IF(AND('Mapa final'!$AD$12="Muy Alta",'Mapa final'!$AF$12="Leve"),CONCATENATE("R2C",'Mapa final'!$S$12),"")</f>
        <v/>
      </c>
      <c r="AA22" s="45" t="str">
        <f>IF(AND('Mapa final'!$AD$12="Muy Alta",'Mapa final'!$AF$12="Leve"),CONCATENATE("R2C",'Mapa final'!$S$12),"")</f>
        <v/>
      </c>
      <c r="AB22" s="44" t="str">
        <f>IF(AND('Mapa final'!$AD$12="Muy Alta",'Mapa final'!$AF$12="Leve"),CONCATENATE("R2C",'Mapa final'!$S$12),"")</f>
        <v/>
      </c>
      <c r="AC22" s="156" t="str">
        <f>IF(AND('Mapa final'!$AD$12="Muy Alta",'Mapa final'!$AF$12="Leve"),CONCATENATE("R2C",'Mapa final'!$S$12),"")</f>
        <v/>
      </c>
      <c r="AD22" s="156" t="str">
        <f>IF(AND('Mapa final'!$AD$12="Muy Alta",'Mapa final'!$AF$12="Leve"),CONCATENATE("R2C",'Mapa final'!$S$12),"")</f>
        <v/>
      </c>
      <c r="AE22" s="156" t="str">
        <f>IF(AND('Mapa final'!$AD$12="Muy Alta",'Mapa final'!$AF$12="Leve"),CONCATENATE("R2C",'Mapa final'!$S$12),"")</f>
        <v/>
      </c>
      <c r="AF22" s="156" t="str">
        <f>IF(AND('Mapa final'!$AD$12="Muy Alta",'Mapa final'!$AF$12="Leve"),CONCATENATE("R2C",'Mapa final'!$S$12),"")</f>
        <v/>
      </c>
      <c r="AG22" s="45" t="str">
        <f>IF(AND('Mapa final'!$AD$12="Muy Alta",'Mapa final'!$AF$12="Leve"),CONCATENATE("R2C",'Mapa final'!$S$12),"")</f>
        <v/>
      </c>
      <c r="AH22" s="46" t="str">
        <f>IF(AND('Mapa final'!$AD$12="Muy Alta",'Mapa final'!$AF$12="Catastrófico"),CONCATENATE("R2C",'Mapa final'!$S$12),"")</f>
        <v/>
      </c>
      <c r="AI22" s="158" t="str">
        <f>IF(AND('Mapa final'!$AD$12="Muy Alta",'Mapa final'!$AF$12="Catastrófico"),CONCATENATE("R2C",'Mapa final'!$S$12),"")</f>
        <v/>
      </c>
      <c r="AJ22" s="158" t="str">
        <f>IF(AND('Mapa final'!$AD$12="Muy Alta",'Mapa final'!$AF$12="Catastrófico"),CONCATENATE("R2C",'Mapa final'!$S$12),"")</f>
        <v/>
      </c>
      <c r="AK22" s="158" t="str">
        <f>IF(AND('Mapa final'!$AD$12="Muy Alta",'Mapa final'!$AF$12="Catastrófico"),CONCATENATE("R2C",'Mapa final'!$S$12),"")</f>
        <v/>
      </c>
      <c r="AL22" s="158" t="str">
        <f>IF(AND('Mapa final'!$AD$12="Muy Alta",'Mapa final'!$AF$12="Catastrófico"),CONCATENATE("R2C",'Mapa final'!$S$12),"")</f>
        <v/>
      </c>
      <c r="AM22" s="47" t="str">
        <f>IF(AND('Mapa final'!$AD$12="Muy Alta",'Mapa final'!$AF$12="Catastrófico"),CONCATENATE("R2C",'Mapa final'!$S$12),"")</f>
        <v/>
      </c>
      <c r="AN22" s="70"/>
      <c r="AO22" s="362"/>
      <c r="AP22" s="363"/>
      <c r="AQ22" s="363"/>
      <c r="AR22" s="363"/>
      <c r="AS22" s="363"/>
      <c r="AT22" s="36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73"/>
      <c r="C23" s="273"/>
      <c r="D23" s="274"/>
      <c r="E23" s="372"/>
      <c r="F23" s="371"/>
      <c r="G23" s="371"/>
      <c r="H23" s="371"/>
      <c r="I23" s="371"/>
      <c r="J23" s="57" t="str">
        <f>IF(AND('Mapa final'!$AD$12="Alta",'Mapa final'!$AF$12="Leve"),CONCATENATE("R2C",'Mapa final'!$S$12),"")</f>
        <v/>
      </c>
      <c r="K23" s="157" t="str">
        <f>IF(AND('Mapa final'!$AD$13="Alta",'Mapa final'!$AF$13="Leve"),CONCATENATE("R2C",'Mapa final'!$S$13),"")</f>
        <v/>
      </c>
      <c r="L23" s="157" t="str">
        <f>IF(AND('Mapa final'!$AD$12="Alta",'Mapa final'!$AF$12="Leve"),CONCATENATE("R2C",'Mapa final'!$S$12),"")</f>
        <v/>
      </c>
      <c r="M23" s="157" t="str">
        <f>IF(AND('Mapa final'!$AD$13="Alta",'Mapa final'!$AF$13="Leve"),CONCATENATE("R2C",'Mapa final'!$S$13),"")</f>
        <v/>
      </c>
      <c r="N23" s="157" t="str">
        <f>IF(AND('Mapa final'!$AD$12="Alta",'Mapa final'!$AF$12="Leve"),CONCATENATE("R2C",'Mapa final'!$S$12),"")</f>
        <v/>
      </c>
      <c r="O23" s="58" t="str">
        <f>IF(AND('Mapa final'!$AD$13="Alta",'Mapa final'!$AF$13="Leve"),CONCATENATE("R2C",'Mapa final'!$S$13),"")</f>
        <v/>
      </c>
      <c r="P23" s="57" t="str">
        <f>IF(AND('Mapa final'!$AD$12="Alta",'Mapa final'!$AF$12="Leve"),CONCATENATE("R2C",'Mapa final'!$S$12),"")</f>
        <v/>
      </c>
      <c r="Q23" s="157" t="str">
        <f>IF(AND('Mapa final'!$AD$13="Alta",'Mapa final'!$AF$13="Leve"),CONCATENATE("R2C",'Mapa final'!$S$13),"")</f>
        <v/>
      </c>
      <c r="R23" s="157" t="str">
        <f>IF(AND('Mapa final'!$AD$12="Alta",'Mapa final'!$AF$12="Leve"),CONCATENATE("R2C",'Mapa final'!$S$12),"")</f>
        <v/>
      </c>
      <c r="S23" s="157" t="str">
        <f>IF(AND('Mapa final'!$AD$13="Alta",'Mapa final'!$AF$13="Leve"),CONCATENATE("R2C",'Mapa final'!$S$13),"")</f>
        <v/>
      </c>
      <c r="T23" s="157" t="str">
        <f>IF(AND('Mapa final'!$AD$12="Alta",'Mapa final'!$AF$12="Leve"),CONCATENATE("R2C",'Mapa final'!$S$12),"")</f>
        <v/>
      </c>
      <c r="U23" s="58" t="str">
        <f>IF(AND('Mapa final'!$AD$13="Alta",'Mapa final'!$AF$13="Leve"),CONCATENATE("R2C",'Mapa final'!$S$13),"")</f>
        <v/>
      </c>
      <c r="V23" s="44" t="str">
        <f>IF(AND('Mapa final'!$AD$12="Muy Alta",'Mapa final'!$AF$12="Leve"),CONCATENATE("R2C",'Mapa final'!$S$12),"")</f>
        <v/>
      </c>
      <c r="W23" s="156" t="str">
        <f>IF(AND('Mapa final'!$AD$12="Muy Alta",'Mapa final'!$AF$12="Leve"),CONCATENATE("R2C",'Mapa final'!$S$12),"")</f>
        <v/>
      </c>
      <c r="X23" s="156" t="str">
        <f>IF(AND('Mapa final'!$AD$12="Muy Alta",'Mapa final'!$AF$12="Leve"),CONCATENATE("R2C",'Mapa final'!$S$12),"")</f>
        <v/>
      </c>
      <c r="Y23" s="156" t="str">
        <f>IF(AND('Mapa final'!$AD$12="Muy Alta",'Mapa final'!$AF$12="Leve"),CONCATENATE("R2C",'Mapa final'!$S$12),"")</f>
        <v/>
      </c>
      <c r="Z23" s="156" t="str">
        <f>IF(AND('Mapa final'!$AD$12="Muy Alta",'Mapa final'!$AF$12="Leve"),CONCATENATE("R2C",'Mapa final'!$S$12),"")</f>
        <v/>
      </c>
      <c r="AA23" s="45" t="str">
        <f>IF(AND('Mapa final'!$AD$12="Muy Alta",'Mapa final'!$AF$12="Leve"),CONCATENATE("R2C",'Mapa final'!$S$12),"")</f>
        <v/>
      </c>
      <c r="AB23" s="44" t="str">
        <f>IF(AND('Mapa final'!$AD$12="Muy Alta",'Mapa final'!$AF$12="Leve"),CONCATENATE("R2C",'Mapa final'!$S$12),"")</f>
        <v/>
      </c>
      <c r="AC23" s="156" t="str">
        <f>IF(AND('Mapa final'!$AD$12="Muy Alta",'Mapa final'!$AF$12="Leve"),CONCATENATE("R2C",'Mapa final'!$S$12),"")</f>
        <v/>
      </c>
      <c r="AD23" s="156" t="str">
        <f>IF(AND('Mapa final'!$AD$12="Muy Alta",'Mapa final'!$AF$12="Leve"),CONCATENATE("R2C",'Mapa final'!$S$12),"")</f>
        <v/>
      </c>
      <c r="AE23" s="156" t="str">
        <f>IF(AND('Mapa final'!$AD$12="Muy Alta",'Mapa final'!$AF$12="Leve"),CONCATENATE("R2C",'Mapa final'!$S$12),"")</f>
        <v/>
      </c>
      <c r="AF23" s="156" t="str">
        <f>IF(AND('Mapa final'!$AD$12="Muy Alta",'Mapa final'!$AF$12="Leve"),CONCATENATE("R2C",'Mapa final'!$S$12),"")</f>
        <v/>
      </c>
      <c r="AG23" s="45" t="str">
        <f>IF(AND('Mapa final'!$AD$12="Muy Alta",'Mapa final'!$AF$12="Leve"),CONCATENATE("R2C",'Mapa final'!$S$12),"")</f>
        <v/>
      </c>
      <c r="AH23" s="46" t="str">
        <f>IF(AND('Mapa final'!$AD$12="Muy Alta",'Mapa final'!$AF$12="Catastrófico"),CONCATENATE("R2C",'Mapa final'!$S$12),"")</f>
        <v/>
      </c>
      <c r="AI23" s="158" t="str">
        <f>IF(AND('Mapa final'!$AD$12="Muy Alta",'Mapa final'!$AF$12="Catastrófico"),CONCATENATE("R2C",'Mapa final'!$S$12),"")</f>
        <v/>
      </c>
      <c r="AJ23" s="158" t="str">
        <f>IF(AND('Mapa final'!$AD$12="Muy Alta",'Mapa final'!$AF$12="Catastrófico"),CONCATENATE("R2C",'Mapa final'!$S$12),"")</f>
        <v/>
      </c>
      <c r="AK23" s="158" t="str">
        <f>IF(AND('Mapa final'!$AD$12="Muy Alta",'Mapa final'!$AF$12="Catastrófico"),CONCATENATE("R2C",'Mapa final'!$S$12),"")</f>
        <v/>
      </c>
      <c r="AL23" s="158" t="str">
        <f>IF(AND('Mapa final'!$AD$12="Muy Alta",'Mapa final'!$AF$12="Catastrófico"),CONCATENATE("R2C",'Mapa final'!$S$12),"")</f>
        <v/>
      </c>
      <c r="AM23" s="47" t="str">
        <f>IF(AND('Mapa final'!$AD$12="Muy Alta",'Mapa final'!$AF$12="Catastrófico"),CONCATENATE("R2C",'Mapa final'!$S$12),"")</f>
        <v/>
      </c>
      <c r="AN23" s="70"/>
      <c r="AO23" s="362"/>
      <c r="AP23" s="363"/>
      <c r="AQ23" s="363"/>
      <c r="AR23" s="363"/>
      <c r="AS23" s="363"/>
      <c r="AT23" s="36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73"/>
      <c r="C24" s="273"/>
      <c r="D24" s="274"/>
      <c r="E24" s="372"/>
      <c r="F24" s="371"/>
      <c r="G24" s="371"/>
      <c r="H24" s="371"/>
      <c r="I24" s="371"/>
      <c r="J24" s="57" t="str">
        <f>IF(AND('Mapa final'!$AD$12="Alta",'Mapa final'!$AF$12="Leve"),CONCATENATE("R2C",'Mapa final'!$S$12),"")</f>
        <v/>
      </c>
      <c r="K24" s="157" t="str">
        <f>IF(AND('Mapa final'!$AD$13="Alta",'Mapa final'!$AF$13="Leve"),CONCATENATE("R2C",'Mapa final'!$S$13),"")</f>
        <v/>
      </c>
      <c r="L24" s="157" t="str">
        <f>IF(AND('Mapa final'!$AD$12="Alta",'Mapa final'!$AF$12="Leve"),CONCATENATE("R2C",'Mapa final'!$S$12),"")</f>
        <v/>
      </c>
      <c r="M24" s="157" t="str">
        <f>IF(AND('Mapa final'!$AD$13="Alta",'Mapa final'!$AF$13="Leve"),CONCATENATE("R2C",'Mapa final'!$S$13),"")</f>
        <v/>
      </c>
      <c r="N24" s="157" t="str">
        <f>IF(AND('Mapa final'!$AD$12="Alta",'Mapa final'!$AF$12="Leve"),CONCATENATE("R2C",'Mapa final'!$S$12),"")</f>
        <v/>
      </c>
      <c r="O24" s="58" t="str">
        <f>IF(AND('Mapa final'!$AD$13="Alta",'Mapa final'!$AF$13="Leve"),CONCATENATE("R2C",'Mapa final'!$S$13),"")</f>
        <v/>
      </c>
      <c r="P24" s="57" t="str">
        <f>IF(AND('Mapa final'!$AD$12="Alta",'Mapa final'!$AF$12="Leve"),CONCATENATE("R2C",'Mapa final'!$S$12),"")</f>
        <v/>
      </c>
      <c r="Q24" s="157" t="str">
        <f>IF(AND('Mapa final'!$AD$13="Alta",'Mapa final'!$AF$13="Leve"),CONCATENATE("R2C",'Mapa final'!$S$13),"")</f>
        <v/>
      </c>
      <c r="R24" s="157" t="str">
        <f>IF(AND('Mapa final'!$AD$12="Alta",'Mapa final'!$AF$12="Leve"),CONCATENATE("R2C",'Mapa final'!$S$12),"")</f>
        <v/>
      </c>
      <c r="S24" s="157" t="str">
        <f>IF(AND('Mapa final'!$AD$13="Alta",'Mapa final'!$AF$13="Leve"),CONCATENATE("R2C",'Mapa final'!$S$13),"")</f>
        <v/>
      </c>
      <c r="T24" s="157" t="str">
        <f>IF(AND('Mapa final'!$AD$12="Alta",'Mapa final'!$AF$12="Leve"),CONCATENATE("R2C",'Mapa final'!$S$12),"")</f>
        <v/>
      </c>
      <c r="U24" s="58" t="str">
        <f>IF(AND('Mapa final'!$AD$13="Alta",'Mapa final'!$AF$13="Leve"),CONCATENATE("R2C",'Mapa final'!$S$13),"")</f>
        <v/>
      </c>
      <c r="V24" s="44" t="str">
        <f>IF(AND('Mapa final'!$AD$12="Muy Alta",'Mapa final'!$AF$12="Leve"),CONCATENATE("R2C",'Mapa final'!$S$12),"")</f>
        <v/>
      </c>
      <c r="W24" s="156" t="str">
        <f>IF(AND('Mapa final'!$AD$12="Muy Alta",'Mapa final'!$AF$12="Leve"),CONCATENATE("R2C",'Mapa final'!$S$12),"")</f>
        <v/>
      </c>
      <c r="X24" s="156" t="str">
        <f>IF(AND('Mapa final'!$AD$12="Muy Alta",'Mapa final'!$AF$12="Leve"),CONCATENATE("R2C",'Mapa final'!$S$12),"")</f>
        <v/>
      </c>
      <c r="Y24" s="156" t="str">
        <f>IF(AND('Mapa final'!$AD$12="Muy Alta",'Mapa final'!$AF$12="Leve"),CONCATENATE("R2C",'Mapa final'!$S$12),"")</f>
        <v/>
      </c>
      <c r="Z24" s="156" t="str">
        <f>IF(AND('Mapa final'!$AD$12="Muy Alta",'Mapa final'!$AF$12="Leve"),CONCATENATE("R2C",'Mapa final'!$S$12),"")</f>
        <v/>
      </c>
      <c r="AA24" s="45" t="str">
        <f>IF(AND('Mapa final'!$AD$12="Muy Alta",'Mapa final'!$AF$12="Leve"),CONCATENATE("R2C",'Mapa final'!$S$12),"")</f>
        <v/>
      </c>
      <c r="AB24" s="44" t="str">
        <f>IF(AND('Mapa final'!$AD$12="Muy Alta",'Mapa final'!$AF$12="Leve"),CONCATENATE("R2C",'Mapa final'!$S$12),"")</f>
        <v/>
      </c>
      <c r="AC24" s="156" t="str">
        <f>IF(AND('Mapa final'!$AD$12="Muy Alta",'Mapa final'!$AF$12="Leve"),CONCATENATE("R2C",'Mapa final'!$S$12),"")</f>
        <v/>
      </c>
      <c r="AD24" s="156" t="str">
        <f>IF(AND('Mapa final'!$AD$12="Muy Alta",'Mapa final'!$AF$12="Leve"),CONCATENATE("R2C",'Mapa final'!$S$12),"")</f>
        <v/>
      </c>
      <c r="AE24" s="156" t="str">
        <f>IF(AND('Mapa final'!$AD$12="Muy Alta",'Mapa final'!$AF$12="Leve"),CONCATENATE("R2C",'Mapa final'!$S$12),"")</f>
        <v/>
      </c>
      <c r="AF24" s="156" t="str">
        <f>IF(AND('Mapa final'!$AD$12="Muy Alta",'Mapa final'!$AF$12="Leve"),CONCATENATE("R2C",'Mapa final'!$S$12),"")</f>
        <v/>
      </c>
      <c r="AG24" s="45" t="str">
        <f>IF(AND('Mapa final'!$AD$12="Muy Alta",'Mapa final'!$AF$12="Leve"),CONCATENATE("R2C",'Mapa final'!$S$12),"")</f>
        <v/>
      </c>
      <c r="AH24" s="46" t="str">
        <f>IF(AND('Mapa final'!$AD$12="Muy Alta",'Mapa final'!$AF$12="Catastrófico"),CONCATENATE("R2C",'Mapa final'!$S$12),"")</f>
        <v/>
      </c>
      <c r="AI24" s="158" t="str">
        <f>IF(AND('Mapa final'!$AD$12="Muy Alta",'Mapa final'!$AF$12="Catastrófico"),CONCATENATE("R2C",'Mapa final'!$S$12),"")</f>
        <v/>
      </c>
      <c r="AJ24" s="158" t="str">
        <f>IF(AND('Mapa final'!$AD$12="Muy Alta",'Mapa final'!$AF$12="Catastrófico"),CONCATENATE("R2C",'Mapa final'!$S$12),"")</f>
        <v/>
      </c>
      <c r="AK24" s="158" t="str">
        <f>IF(AND('Mapa final'!$AD$12="Muy Alta",'Mapa final'!$AF$12="Catastrófico"),CONCATENATE("R2C",'Mapa final'!$S$12),"")</f>
        <v/>
      </c>
      <c r="AL24" s="158" t="str">
        <f>IF(AND('Mapa final'!$AD$12="Muy Alta",'Mapa final'!$AF$12="Catastrófico"),CONCATENATE("R2C",'Mapa final'!$S$12),"")</f>
        <v/>
      </c>
      <c r="AM24" s="47" t="str">
        <f>IF(AND('Mapa final'!$AD$12="Muy Alta",'Mapa final'!$AF$12="Catastrófico"),CONCATENATE("R2C",'Mapa final'!$S$12),"")</f>
        <v/>
      </c>
      <c r="AN24" s="70"/>
      <c r="AO24" s="362"/>
      <c r="AP24" s="363"/>
      <c r="AQ24" s="363"/>
      <c r="AR24" s="363"/>
      <c r="AS24" s="363"/>
      <c r="AT24" s="36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73"/>
      <c r="C25" s="273"/>
      <c r="D25" s="274"/>
      <c r="E25" s="373"/>
      <c r="F25" s="374"/>
      <c r="G25" s="374"/>
      <c r="H25" s="374"/>
      <c r="I25" s="374"/>
      <c r="J25" s="59" t="str">
        <f>IF(AND('Mapa final'!$AD$12="Alta",'Mapa final'!$AF$12="Leve"),CONCATENATE("R2C",'Mapa final'!$S$12),"")</f>
        <v/>
      </c>
      <c r="K25" s="60" t="str">
        <f>IF(AND('Mapa final'!$AD$13="Alta",'Mapa final'!$AF$13="Leve"),CONCATENATE("R2C",'Mapa final'!$S$13),"")</f>
        <v/>
      </c>
      <c r="L25" s="60" t="str">
        <f>IF(AND('Mapa final'!$AD$12="Alta",'Mapa final'!$AF$12="Leve"),CONCATENATE("R2C",'Mapa final'!$S$12),"")</f>
        <v/>
      </c>
      <c r="M25" s="60" t="str">
        <f>IF(AND('Mapa final'!$AD$13="Alta",'Mapa final'!$AF$13="Leve"),CONCATENATE("R2C",'Mapa final'!$S$13),"")</f>
        <v/>
      </c>
      <c r="N25" s="60" t="str">
        <f>IF(AND('Mapa final'!$AD$12="Alta",'Mapa final'!$AF$12="Leve"),CONCATENATE("R2C",'Mapa final'!$S$12),"")</f>
        <v/>
      </c>
      <c r="O25" s="61" t="str">
        <f>IF(AND('Mapa final'!$AD$13="Alta",'Mapa final'!$AF$13="Leve"),CONCATENATE("R2C",'Mapa final'!$S$13),"")</f>
        <v/>
      </c>
      <c r="P25" s="59" t="str">
        <f>IF(AND('Mapa final'!$AD$12="Alta",'Mapa final'!$AF$12="Leve"),CONCATENATE("R2C",'Mapa final'!$S$12),"")</f>
        <v/>
      </c>
      <c r="Q25" s="60" t="str">
        <f>IF(AND('Mapa final'!$AD$13="Alta",'Mapa final'!$AF$13="Leve"),CONCATENATE("R2C",'Mapa final'!$S$13),"")</f>
        <v/>
      </c>
      <c r="R25" s="60" t="str">
        <f>IF(AND('Mapa final'!$AD$12="Alta",'Mapa final'!$AF$12="Leve"),CONCATENATE("R2C",'Mapa final'!$S$12),"")</f>
        <v/>
      </c>
      <c r="S25" s="60" t="str">
        <f>IF(AND('Mapa final'!$AD$13="Alta",'Mapa final'!$AF$13="Leve"),CONCATENATE("R2C",'Mapa final'!$S$13),"")</f>
        <v/>
      </c>
      <c r="T25" s="60" t="str">
        <f>IF(AND('Mapa final'!$AD$12="Alta",'Mapa final'!$AF$12="Leve"),CONCATENATE("R2C",'Mapa final'!$S$12),"")</f>
        <v/>
      </c>
      <c r="U25" s="61" t="str">
        <f>IF(AND('Mapa final'!$AD$13="Alta",'Mapa final'!$AF$13="Leve"),CONCATENATE("R2C",'Mapa final'!$S$13),"")</f>
        <v/>
      </c>
      <c r="V25" s="48" t="str">
        <f>IF(AND('Mapa final'!$AD$12="Muy Alta",'Mapa final'!$AF$12="Leve"),CONCATENATE("R2C",'Mapa final'!$S$12),"")</f>
        <v/>
      </c>
      <c r="W25" s="49" t="str">
        <f>IF(AND('Mapa final'!$AD$12="Muy Alta",'Mapa final'!$AF$12="Leve"),CONCATENATE("R2C",'Mapa final'!$S$12),"")</f>
        <v/>
      </c>
      <c r="X25" s="49" t="str">
        <f>IF(AND('Mapa final'!$AD$12="Muy Alta",'Mapa final'!$AF$12="Leve"),CONCATENATE("R2C",'Mapa final'!$S$12),"")</f>
        <v/>
      </c>
      <c r="Y25" s="49" t="str">
        <f>IF(AND('Mapa final'!$AD$12="Muy Alta",'Mapa final'!$AF$12="Leve"),CONCATENATE("R2C",'Mapa final'!$S$12),"")</f>
        <v/>
      </c>
      <c r="Z25" s="49" t="str">
        <f>IF(AND('Mapa final'!$AD$12="Muy Alta",'Mapa final'!$AF$12="Leve"),CONCATENATE("R2C",'Mapa final'!$S$12),"")</f>
        <v/>
      </c>
      <c r="AA25" s="50" t="str">
        <f>IF(AND('Mapa final'!$AD$12="Muy Alta",'Mapa final'!$AF$12="Leve"),CONCATENATE("R2C",'Mapa final'!$S$12),"")</f>
        <v/>
      </c>
      <c r="AB25" s="48" t="str">
        <f>IF(AND('Mapa final'!$AD$12="Muy Alta",'Mapa final'!$AF$12="Leve"),CONCATENATE("R2C",'Mapa final'!$S$12),"")</f>
        <v/>
      </c>
      <c r="AC25" s="49" t="str">
        <f>IF(AND('Mapa final'!$AD$12="Muy Alta",'Mapa final'!$AF$12="Leve"),CONCATENATE("R2C",'Mapa final'!$S$12),"")</f>
        <v/>
      </c>
      <c r="AD25" s="49" t="str">
        <f>IF(AND('Mapa final'!$AD$12="Muy Alta",'Mapa final'!$AF$12="Leve"),CONCATENATE("R2C",'Mapa final'!$S$12),"")</f>
        <v/>
      </c>
      <c r="AE25" s="49" t="str">
        <f>IF(AND('Mapa final'!$AD$12="Muy Alta",'Mapa final'!$AF$12="Leve"),CONCATENATE("R2C",'Mapa final'!$S$12),"")</f>
        <v/>
      </c>
      <c r="AF25" s="49" t="str">
        <f>IF(AND('Mapa final'!$AD$12="Muy Alta",'Mapa final'!$AF$12="Leve"),CONCATENATE("R2C",'Mapa final'!$S$12),"")</f>
        <v/>
      </c>
      <c r="AG25" s="50" t="str">
        <f>IF(AND('Mapa final'!$AD$12="Muy Alta",'Mapa final'!$AF$12="Leve"),CONCATENATE("R2C",'Mapa final'!$S$12),"")</f>
        <v/>
      </c>
      <c r="AH25" s="51" t="str">
        <f>IF(AND('Mapa final'!$AD$12="Muy Alta",'Mapa final'!$AF$12="Catastrófico"),CONCATENATE("R2C",'Mapa final'!$S$12),"")</f>
        <v/>
      </c>
      <c r="AI25" s="52" t="str">
        <f>IF(AND('Mapa final'!$AD$12="Muy Alta",'Mapa final'!$AF$12="Catastrófico"),CONCATENATE("R2C",'Mapa final'!$S$12),"")</f>
        <v/>
      </c>
      <c r="AJ25" s="52" t="str">
        <f>IF(AND('Mapa final'!$AD$12="Muy Alta",'Mapa final'!$AF$12="Catastrófico"),CONCATENATE("R2C",'Mapa final'!$S$12),"")</f>
        <v/>
      </c>
      <c r="AK25" s="52" t="str">
        <f>IF(AND('Mapa final'!$AD$12="Muy Alta",'Mapa final'!$AF$12="Catastrófico"),CONCATENATE("R2C",'Mapa final'!$S$12),"")</f>
        <v/>
      </c>
      <c r="AL25" s="52" t="str">
        <f>IF(AND('Mapa final'!$AD$12="Muy Alta",'Mapa final'!$AF$12="Catastrófico"),CONCATENATE("R2C",'Mapa final'!$S$12),"")</f>
        <v/>
      </c>
      <c r="AM25" s="53" t="str">
        <f>IF(AND('Mapa final'!$AD$12="Muy Alta",'Mapa final'!$AF$12="Catastrófico"),CONCATENATE("R2C",'Mapa final'!$S$12),"")</f>
        <v/>
      </c>
      <c r="AN25" s="70"/>
      <c r="AO25" s="365"/>
      <c r="AP25" s="366"/>
      <c r="AQ25" s="366"/>
      <c r="AR25" s="366"/>
      <c r="AS25" s="366"/>
      <c r="AT25" s="36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73"/>
      <c r="C26" s="273"/>
      <c r="D26" s="274"/>
      <c r="E26" s="368" t="s">
        <v>116</v>
      </c>
      <c r="F26" s="369"/>
      <c r="G26" s="369"/>
      <c r="H26" s="369"/>
      <c r="I26" s="386"/>
      <c r="J26" s="54" t="str">
        <f>IF(AND('Mapa final'!$AD$12="Alta",'Mapa final'!$AF$12="Leve"),CONCATENATE("R2C",'Mapa final'!$S$12),"")</f>
        <v/>
      </c>
      <c r="K26" s="55" t="str">
        <f>IF(AND('Mapa final'!$AD$13="Alta",'Mapa final'!$AF$13="Leve"),CONCATENATE("R2C",'Mapa final'!$S$13),"")</f>
        <v/>
      </c>
      <c r="L26" s="55" t="str">
        <f>IF(AND('Mapa final'!$AD$12="Alta",'Mapa final'!$AF$12="Leve"),CONCATENATE("R2C",'Mapa final'!$S$12),"")</f>
        <v/>
      </c>
      <c r="M26" s="55" t="str">
        <f>IF(AND('Mapa final'!$AD$13="Alta",'Mapa final'!$AF$13="Leve"),CONCATENATE("R2C",'Mapa final'!$S$13),"")</f>
        <v/>
      </c>
      <c r="N26" s="55" t="str">
        <f>IF(AND('Mapa final'!$AD$12="Alta",'Mapa final'!$AF$12="Leve"),CONCATENATE("R2C",'Mapa final'!$S$12),"")</f>
        <v/>
      </c>
      <c r="O26" s="56" t="str">
        <f>IF(AND('Mapa final'!$AD$13="Alta",'Mapa final'!$AF$13="Leve"),CONCATENATE("R2C",'Mapa final'!$S$13),"")</f>
        <v/>
      </c>
      <c r="P26" s="54" t="str">
        <f>IF(AND('Mapa final'!$AD$12="Alta",'Mapa final'!$AF$12="Leve"),CONCATENATE("R2C",'Mapa final'!$S$12),"")</f>
        <v/>
      </c>
      <c r="Q26" s="55" t="str">
        <f>IF(AND('Mapa final'!$AD$13="Alta",'Mapa final'!$AF$13="Leve"),CONCATENATE("R2C",'Mapa final'!$S$13),"")</f>
        <v/>
      </c>
      <c r="R26" s="55" t="str">
        <f>IF(AND('Mapa final'!$AD$12="Alta",'Mapa final'!$AF$12="Leve"),CONCATENATE("R2C",'Mapa final'!$S$12),"")</f>
        <v/>
      </c>
      <c r="S26" s="55" t="str">
        <f>IF(AND('Mapa final'!$AD$13="Alta",'Mapa final'!$AF$13="Leve"),CONCATENATE("R2C",'Mapa final'!$S$13),"")</f>
        <v/>
      </c>
      <c r="T26" s="55" t="str">
        <f>IF(AND('Mapa final'!$AD$12="Alta",'Mapa final'!$AF$12="Leve"),CONCATENATE("R2C",'Mapa final'!$S$12),"")</f>
        <v/>
      </c>
      <c r="U26" s="56" t="str">
        <f>IF(AND('Mapa final'!$AD$13="Alta",'Mapa final'!$AF$13="Leve"),CONCATENATE("R2C",'Mapa final'!$S$13),"")</f>
        <v/>
      </c>
      <c r="V26" s="54" t="str">
        <f>IF(AND('Mapa final'!$AD$12="Alta",'Mapa final'!$AF$12="Leve"),CONCATENATE("R2C",'Mapa final'!$S$12),"")</f>
        <v/>
      </c>
      <c r="W26" s="55" t="str">
        <f>IF(AND('Mapa final'!$AD$13="Alta",'Mapa final'!$AF$13="Leve"),CONCATENATE("R2C",'Mapa final'!$S$13),"")</f>
        <v/>
      </c>
      <c r="X26" s="55" t="str">
        <f>IF(AND('Mapa final'!$AD$12="Alta",'Mapa final'!$AF$12="Leve"),CONCATENATE("R2C",'Mapa final'!$S$12),"")</f>
        <v/>
      </c>
      <c r="Y26" s="55" t="str">
        <f>IF(AND('Mapa final'!$AD$13="Alta",'Mapa final'!$AF$13="Leve"),CONCATENATE("R2C",'Mapa final'!$S$13),"")</f>
        <v/>
      </c>
      <c r="Z26" s="55" t="str">
        <f>IF(AND('Mapa final'!$AD$12="Alta",'Mapa final'!$AF$12="Leve"),CONCATENATE("R2C",'Mapa final'!$S$12),"")</f>
        <v/>
      </c>
      <c r="AA26" s="56" t="str">
        <f>IF(AND('Mapa final'!$AD$13="Alta",'Mapa final'!$AF$13="Leve"),CONCATENATE("R2C",'Mapa final'!$S$13),"")</f>
        <v/>
      </c>
      <c r="AB26" s="38" t="str">
        <f>IF(AND('Mapa final'!$AD$12="Muy Alta",'Mapa final'!$AF$12="Leve"),CONCATENATE("R2C",'Mapa final'!$S$12),"")</f>
        <v/>
      </c>
      <c r="AC26" s="39" t="str">
        <f>IF(AND('Mapa final'!$AD$12="Muy Alta",'Mapa final'!$AF$12="Leve"),CONCATENATE("R2C",'Mapa final'!$S$12),"")</f>
        <v/>
      </c>
      <c r="AD26" s="39" t="str">
        <f>IF(AND('Mapa final'!$AD$12="Muy Alta",'Mapa final'!$AF$12="Leve"),CONCATENATE("R2C",'Mapa final'!$S$12),"")</f>
        <v/>
      </c>
      <c r="AE26" s="39" t="str">
        <f>IF(AND('Mapa final'!$AD$12="Muy Alta",'Mapa final'!$AF$12="Leve"),CONCATENATE("R2C",'Mapa final'!$S$12),"")</f>
        <v/>
      </c>
      <c r="AF26" s="39" t="str">
        <f>IF(AND('Mapa final'!$AD$12="Muy Alta",'Mapa final'!$AF$12="Leve"),CONCATENATE("R2C",'Mapa final'!$S$12),"")</f>
        <v/>
      </c>
      <c r="AG26" s="40" t="str">
        <f>IF(AND('Mapa final'!$AD$12="Muy Alta",'Mapa final'!$AF$12="Leve"),CONCATENATE("R2C",'Mapa final'!$S$12),"")</f>
        <v/>
      </c>
      <c r="AH26" s="41" t="str">
        <f>IF(AND('Mapa final'!$AD$12="Muy Alta",'Mapa final'!$AF$12="Catastrófico"),CONCATENATE("R2C",'Mapa final'!$S$12),"")</f>
        <v/>
      </c>
      <c r="AI26" s="42" t="str">
        <f>IF(AND('Mapa final'!$AD$12="Muy Alta",'Mapa final'!$AF$12="Catastrófico"),CONCATENATE("R2C",'Mapa final'!$S$12),"")</f>
        <v/>
      </c>
      <c r="AJ26" s="42" t="str">
        <f>IF(AND('Mapa final'!$AD$12="Muy Alta",'Mapa final'!$AF$12="Catastrófico"),CONCATENATE("R2C",'Mapa final'!$S$12),"")</f>
        <v/>
      </c>
      <c r="AK26" s="42" t="str">
        <f>IF(AND('Mapa final'!$AD$12="Muy Alta",'Mapa final'!$AF$12="Catastrófico"),CONCATENATE("R2C",'Mapa final'!$S$12),"")</f>
        <v/>
      </c>
      <c r="AL26" s="42" t="str">
        <f>IF(AND('Mapa final'!$AD$12="Muy Alta",'Mapa final'!$AF$12="Catastrófico"),CONCATENATE("R2C",'Mapa final'!$S$12),"")</f>
        <v/>
      </c>
      <c r="AM26" s="43" t="str">
        <f>IF(AND('Mapa final'!$AD$12="Muy Alta",'Mapa final'!$AF$12="Catastrófico"),CONCATENATE("R2C",'Mapa final'!$S$12),"")</f>
        <v/>
      </c>
      <c r="AN26" s="70"/>
      <c r="AO26" s="398" t="s">
        <v>80</v>
      </c>
      <c r="AP26" s="399"/>
      <c r="AQ26" s="399"/>
      <c r="AR26" s="399"/>
      <c r="AS26" s="399"/>
      <c r="AT26" s="40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73"/>
      <c r="C27" s="273"/>
      <c r="D27" s="274"/>
      <c r="E27" s="370"/>
      <c r="F27" s="371"/>
      <c r="G27" s="371"/>
      <c r="H27" s="371"/>
      <c r="I27" s="387"/>
      <c r="J27" s="57" t="str">
        <f>IF(AND('Mapa final'!$AD$12="Alta",'Mapa final'!$AF$12="Leve"),CONCATENATE("R2C",'Mapa final'!$S$12),"")</f>
        <v/>
      </c>
      <c r="K27" s="157" t="str">
        <f>IF(AND('Mapa final'!$AD$13="Alta",'Mapa final'!$AF$13="Leve"),CONCATENATE("R2C",'Mapa final'!$S$13),"")</f>
        <v/>
      </c>
      <c r="L27" s="157" t="str">
        <f>IF(AND('Mapa final'!$AD$12="Alta",'Mapa final'!$AF$12="Leve"),CONCATENATE("R2C",'Mapa final'!$S$12),"")</f>
        <v/>
      </c>
      <c r="M27" s="157" t="str">
        <f>IF(AND('Mapa final'!$AD$13="Alta",'Mapa final'!$AF$13="Leve"),CONCATENATE("R2C",'Mapa final'!$S$13),"")</f>
        <v/>
      </c>
      <c r="N27" s="157" t="str">
        <f>IF(AND('Mapa final'!$AD$12="Alta",'Mapa final'!$AF$12="Leve"),CONCATENATE("R2C",'Mapa final'!$S$12),"")</f>
        <v/>
      </c>
      <c r="O27" s="58" t="str">
        <f>IF(AND('Mapa final'!$AD$13="Alta",'Mapa final'!$AF$13="Leve"),CONCATENATE("R2C",'Mapa final'!$S$13),"")</f>
        <v/>
      </c>
      <c r="P27" s="57" t="str">
        <f>IF(AND('Mapa final'!$AD$12="Alta",'Mapa final'!$AF$12="Leve"),CONCATENATE("R2C",'Mapa final'!$S$12),"")</f>
        <v/>
      </c>
      <c r="Q27" s="157" t="str">
        <f>IF(AND('Mapa final'!$AD$13="Alta",'Mapa final'!$AF$13="Leve"),CONCATENATE("R2C",'Mapa final'!$S$13),"")</f>
        <v/>
      </c>
      <c r="R27" s="157" t="str">
        <f>IF(AND('Mapa final'!$AD$12="Alta",'Mapa final'!$AF$12="Leve"),CONCATENATE("R2C",'Mapa final'!$S$12),"")</f>
        <v/>
      </c>
      <c r="S27" s="157" t="str">
        <f>IF(AND('Mapa final'!$AD$13="Alta",'Mapa final'!$AF$13="Leve"),CONCATENATE("R2C",'Mapa final'!$S$13),"")</f>
        <v/>
      </c>
      <c r="T27" s="157" t="str">
        <f>IF(AND('Mapa final'!$AD$12="Alta",'Mapa final'!$AF$12="Leve"),CONCATENATE("R2C",'Mapa final'!$S$12),"")</f>
        <v/>
      </c>
      <c r="U27" s="58" t="str">
        <f>IF(AND('Mapa final'!$AD$13="Alta",'Mapa final'!$AF$13="Leve"),CONCATENATE("R2C",'Mapa final'!$S$13),"")</f>
        <v/>
      </c>
      <c r="V27" s="57" t="str">
        <f>IF(AND('Mapa final'!$AD$12="Alta",'Mapa final'!$AF$12="Leve"),CONCATENATE("R2C",'Mapa final'!$S$12),"")</f>
        <v/>
      </c>
      <c r="W27" s="157" t="str">
        <f>IF(AND('Mapa final'!$AD$13="Alta",'Mapa final'!$AF$13="Leve"),CONCATENATE("R2C",'Mapa final'!$S$13),"")</f>
        <v/>
      </c>
      <c r="X27" s="157" t="str">
        <f>IF(AND('Mapa final'!$AD$12="Alta",'Mapa final'!$AF$12="Leve"),CONCATENATE("R2C",'Mapa final'!$S$12),"")</f>
        <v/>
      </c>
      <c r="Y27" s="157" t="str">
        <f>IF(AND('Mapa final'!$AD$13="Alta",'Mapa final'!$AF$13="Leve"),CONCATENATE("R2C",'Mapa final'!$S$13),"")</f>
        <v/>
      </c>
      <c r="Z27" s="157" t="str">
        <f>IF(AND('Mapa final'!$AD$12="Alta",'Mapa final'!$AF$12="Leve"),CONCATENATE("R2C",'Mapa final'!$S$12),"")</f>
        <v/>
      </c>
      <c r="AA27" s="58" t="str">
        <f>IF(AND('Mapa final'!$AD$13="Alta",'Mapa final'!$AF$13="Leve"),CONCATENATE("R2C",'Mapa final'!$S$13),"")</f>
        <v/>
      </c>
      <c r="AB27" s="44" t="str">
        <f>IF(AND('Mapa final'!$AD$12="Muy Alta",'Mapa final'!$AF$12="Leve"),CONCATENATE("R2C",'Mapa final'!$S$12),"")</f>
        <v/>
      </c>
      <c r="AC27" s="156" t="str">
        <f>IF(AND('Mapa final'!$AD$12="Muy Alta",'Mapa final'!$AF$12="Leve"),CONCATENATE("R2C",'Mapa final'!$S$12),"")</f>
        <v/>
      </c>
      <c r="AD27" s="156" t="str">
        <f>IF(AND('Mapa final'!$AD$12="Muy Alta",'Mapa final'!$AF$12="Leve"),CONCATENATE("R2C",'Mapa final'!$S$12),"")</f>
        <v/>
      </c>
      <c r="AE27" s="156" t="str">
        <f>IF(AND('Mapa final'!$AD$12="Muy Alta",'Mapa final'!$AF$12="Leve"),CONCATENATE("R2C",'Mapa final'!$S$12),"")</f>
        <v/>
      </c>
      <c r="AF27" s="156" t="str">
        <f>IF(AND('Mapa final'!$AD$12="Muy Alta",'Mapa final'!$AF$12="Leve"),CONCATENATE("R2C",'Mapa final'!$S$12),"")</f>
        <v/>
      </c>
      <c r="AG27" s="45" t="str">
        <f>IF(AND('Mapa final'!$AD$12="Muy Alta",'Mapa final'!$AF$12="Leve"),CONCATENATE("R2C",'Mapa final'!$S$12),"")</f>
        <v/>
      </c>
      <c r="AH27" s="46" t="str">
        <f>IF(AND('Mapa final'!$AD$12="Muy Alta",'Mapa final'!$AF$12="Catastrófico"),CONCATENATE("R2C",'Mapa final'!$S$12),"")</f>
        <v/>
      </c>
      <c r="AI27" s="158" t="str">
        <f>IF(AND('Mapa final'!$AD$12="Muy Alta",'Mapa final'!$AF$12="Catastrófico"),CONCATENATE("R2C",'Mapa final'!$S$12),"")</f>
        <v/>
      </c>
      <c r="AJ27" s="158" t="str">
        <f>IF(AND('Mapa final'!$AD$12="Muy Alta",'Mapa final'!$AF$12="Catastrófico"),CONCATENATE("R2C",'Mapa final'!$S$12),"")</f>
        <v/>
      </c>
      <c r="AK27" s="158" t="str">
        <f>IF(AND('Mapa final'!$AD$12="Muy Alta",'Mapa final'!$AF$12="Catastrófico"),CONCATENATE("R2C",'Mapa final'!$S$12),"")</f>
        <v/>
      </c>
      <c r="AL27" s="158" t="str">
        <f>IF(AND('Mapa final'!$AD$12="Muy Alta",'Mapa final'!$AF$12="Catastrófico"),CONCATENATE("R2C",'Mapa final'!$S$12),"")</f>
        <v/>
      </c>
      <c r="AM27" s="47" t="str">
        <f>IF(AND('Mapa final'!$AD$12="Muy Alta",'Mapa final'!$AF$12="Catastrófico"),CONCATENATE("R2C",'Mapa final'!$S$12),"")</f>
        <v/>
      </c>
      <c r="AN27" s="70"/>
      <c r="AO27" s="401"/>
      <c r="AP27" s="402"/>
      <c r="AQ27" s="402"/>
      <c r="AR27" s="402"/>
      <c r="AS27" s="402"/>
      <c r="AT27" s="403"/>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73"/>
      <c r="C28" s="273"/>
      <c r="D28" s="274"/>
      <c r="E28" s="372"/>
      <c r="F28" s="371"/>
      <c r="G28" s="371"/>
      <c r="H28" s="371"/>
      <c r="I28" s="387"/>
      <c r="J28" s="57" t="str">
        <f>IF(AND('Mapa final'!$AD$12="Alta",'Mapa final'!$AF$12="Leve"),CONCATENATE("R2C",'Mapa final'!$S$12),"")</f>
        <v/>
      </c>
      <c r="K28" s="157" t="str">
        <f>IF(AND('Mapa final'!$AD$13="Alta",'Mapa final'!$AF$13="Leve"),CONCATENATE("R2C",'Mapa final'!$S$13),"")</f>
        <v/>
      </c>
      <c r="L28" s="157" t="str">
        <f>IF(AND('Mapa final'!$AD$12="Alta",'Mapa final'!$AF$12="Leve"),CONCATENATE("R2C",'Mapa final'!$S$12),"")</f>
        <v/>
      </c>
      <c r="M28" s="157" t="str">
        <f>IF(AND('Mapa final'!$AD$13="Alta",'Mapa final'!$AF$13="Leve"),CONCATENATE("R2C",'Mapa final'!$S$13),"")</f>
        <v/>
      </c>
      <c r="N28" s="157" t="str">
        <f>IF(AND('Mapa final'!$AD$12="Alta",'Mapa final'!$AF$12="Leve"),CONCATENATE("R2C",'Mapa final'!$S$12),"")</f>
        <v/>
      </c>
      <c r="O28" s="58" t="str">
        <f>IF(AND('Mapa final'!$AD$13="Alta",'Mapa final'!$AF$13="Leve"),CONCATENATE("R2C",'Mapa final'!$S$13),"")</f>
        <v/>
      </c>
      <c r="P28" s="57" t="str">
        <f>IF(AND('Mapa final'!$AD$12="Alta",'Mapa final'!$AF$12="Leve"),CONCATENATE("R2C",'Mapa final'!$S$12),"")</f>
        <v/>
      </c>
      <c r="Q28" s="157" t="str">
        <f>IF(AND('Mapa final'!$AD$13="Alta",'Mapa final'!$AF$13="Leve"),CONCATENATE("R2C",'Mapa final'!$S$13),"")</f>
        <v/>
      </c>
      <c r="R28" s="157" t="str">
        <f>IF(AND('Mapa final'!$AD$12="Alta",'Mapa final'!$AF$12="Leve"),CONCATENATE("R2C",'Mapa final'!$S$12),"")</f>
        <v/>
      </c>
      <c r="S28" s="157" t="str">
        <f>IF(AND('Mapa final'!$AD$13="Alta",'Mapa final'!$AF$13="Leve"),CONCATENATE("R2C",'Mapa final'!$S$13),"")</f>
        <v/>
      </c>
      <c r="T28" s="157" t="str">
        <f>IF(AND('Mapa final'!$AD$12="Alta",'Mapa final'!$AF$12="Leve"),CONCATENATE("R2C",'Mapa final'!$S$12),"")</f>
        <v/>
      </c>
      <c r="U28" s="58" t="str">
        <f>IF(AND('Mapa final'!$AD$13="Alta",'Mapa final'!$AF$13="Leve"),CONCATENATE("R2C",'Mapa final'!$S$13),"")</f>
        <v/>
      </c>
      <c r="V28" s="57" t="str">
        <f>IF(AND('Mapa final'!$AD$12="Alta",'Mapa final'!$AF$12="Leve"),CONCATENATE("R2C",'Mapa final'!$S$12),"")</f>
        <v/>
      </c>
      <c r="W28" s="157" t="str">
        <f>IF(AND('Mapa final'!$AD$13="Alta",'Mapa final'!$AF$13="Leve"),CONCATENATE("R2C",'Mapa final'!$S$13),"")</f>
        <v/>
      </c>
      <c r="X28" s="157" t="str">
        <f>IF(AND('Mapa final'!$AD$12="Alta",'Mapa final'!$AF$12="Leve"),CONCATENATE("R2C",'Mapa final'!$S$12),"")</f>
        <v/>
      </c>
      <c r="Y28" s="157" t="str">
        <f>IF(AND('Mapa final'!$AD$13="Alta",'Mapa final'!$AF$13="Leve"),CONCATENATE("R2C",'Mapa final'!$S$13),"")</f>
        <v/>
      </c>
      <c r="Z28" s="157" t="str">
        <f>IF(AND('Mapa final'!$AD$12="Alta",'Mapa final'!$AF$12="Leve"),CONCATENATE("R2C",'Mapa final'!$S$12),"")</f>
        <v/>
      </c>
      <c r="AA28" s="58" t="str">
        <f>IF(AND('Mapa final'!$AD$13="Alta",'Mapa final'!$AF$13="Leve"),CONCATENATE("R2C",'Mapa final'!$S$13),"")</f>
        <v/>
      </c>
      <c r="AB28" s="44" t="str">
        <f>IF(AND('Mapa final'!$AD$12="Muy Alta",'Mapa final'!$AF$12="Leve"),CONCATENATE("R2C",'Mapa final'!$S$12),"")</f>
        <v/>
      </c>
      <c r="AC28" s="156" t="str">
        <f>IF(AND('Mapa final'!$AD$12="Muy Alta",'Mapa final'!$AF$12="Leve"),CONCATENATE("R2C",'Mapa final'!$S$12),"")</f>
        <v/>
      </c>
      <c r="AD28" s="156" t="str">
        <f>IF(AND('Mapa final'!$AD$12="Muy Alta",'Mapa final'!$AF$12="Leve"),CONCATENATE("R2C",'Mapa final'!$S$12),"")</f>
        <v/>
      </c>
      <c r="AE28" s="156" t="str">
        <f>IF(AND('Mapa final'!$AD$12="Muy Alta",'Mapa final'!$AF$12="Leve"),CONCATENATE("R2C",'Mapa final'!$S$12),"")</f>
        <v/>
      </c>
      <c r="AF28" s="156" t="str">
        <f>IF(AND('Mapa final'!$AD$12="Muy Alta",'Mapa final'!$AF$12="Leve"),CONCATENATE("R2C",'Mapa final'!$S$12),"")</f>
        <v/>
      </c>
      <c r="AG28" s="45" t="str">
        <f>IF(AND('Mapa final'!$AD$12="Muy Alta",'Mapa final'!$AF$12="Leve"),CONCATENATE("R2C",'Mapa final'!$S$12),"")</f>
        <v/>
      </c>
      <c r="AH28" s="46" t="str">
        <f>IF(AND('Mapa final'!$AD$12="Muy Alta",'Mapa final'!$AF$12="Catastrófico"),CONCATENATE("R2C",'Mapa final'!$S$12),"")</f>
        <v/>
      </c>
      <c r="AI28" s="158" t="str">
        <f>IF(AND('Mapa final'!$AD$12="Muy Alta",'Mapa final'!$AF$12="Catastrófico"),CONCATENATE("R2C",'Mapa final'!$S$12),"")</f>
        <v/>
      </c>
      <c r="AJ28" s="158" t="str">
        <f>IF(AND('Mapa final'!$AD$12="Muy Alta",'Mapa final'!$AF$12="Catastrófico"),CONCATENATE("R2C",'Mapa final'!$S$12),"")</f>
        <v/>
      </c>
      <c r="AK28" s="158" t="str">
        <f>IF(AND('Mapa final'!$AD$12="Muy Alta",'Mapa final'!$AF$12="Catastrófico"),CONCATENATE("R2C",'Mapa final'!$S$12),"")</f>
        <v/>
      </c>
      <c r="AL28" s="158" t="str">
        <f>IF(AND('Mapa final'!$AD$12="Muy Alta",'Mapa final'!$AF$12="Catastrófico"),CONCATENATE("R2C",'Mapa final'!$S$12),"")</f>
        <v/>
      </c>
      <c r="AM28" s="47" t="str">
        <f>IF(AND('Mapa final'!$AD$12="Muy Alta",'Mapa final'!$AF$12="Catastrófico"),CONCATENATE("R2C",'Mapa final'!$S$12),"")</f>
        <v/>
      </c>
      <c r="AN28" s="70"/>
      <c r="AO28" s="401"/>
      <c r="AP28" s="402"/>
      <c r="AQ28" s="402"/>
      <c r="AR28" s="402"/>
      <c r="AS28" s="402"/>
      <c r="AT28" s="403"/>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73"/>
      <c r="C29" s="273"/>
      <c r="D29" s="274"/>
      <c r="E29" s="372"/>
      <c r="F29" s="371"/>
      <c r="G29" s="371"/>
      <c r="H29" s="371"/>
      <c r="I29" s="387"/>
      <c r="J29" s="57" t="str">
        <f>IF(AND('Mapa final'!$AD$12="Alta",'Mapa final'!$AF$12="Leve"),CONCATENATE("R2C",'Mapa final'!$S$12),"")</f>
        <v/>
      </c>
      <c r="K29" s="157" t="str">
        <f>IF(AND('Mapa final'!$AD$13="Alta",'Mapa final'!$AF$13="Leve"),CONCATENATE("R2C",'Mapa final'!$S$13),"")</f>
        <v/>
      </c>
      <c r="L29" s="157" t="str">
        <f>IF(AND('Mapa final'!$AD$12="Alta",'Mapa final'!$AF$12="Leve"),CONCATENATE("R2C",'Mapa final'!$S$12),"")</f>
        <v/>
      </c>
      <c r="M29" s="157" t="str">
        <f>IF(AND('Mapa final'!$AD$13="Alta",'Mapa final'!$AF$13="Leve"),CONCATENATE("R2C",'Mapa final'!$S$13),"")</f>
        <v/>
      </c>
      <c r="N29" s="157" t="str">
        <f>IF(AND('Mapa final'!$AD$12="Alta",'Mapa final'!$AF$12="Leve"),CONCATENATE("R2C",'Mapa final'!$S$12),"")</f>
        <v/>
      </c>
      <c r="O29" s="58" t="str">
        <f>IF(AND('Mapa final'!$AD$13="Alta",'Mapa final'!$AF$13="Leve"),CONCATENATE("R2C",'Mapa final'!$S$13),"")</f>
        <v/>
      </c>
      <c r="P29" s="57" t="str">
        <f>IF(AND('Mapa final'!$AD$12="Alta",'Mapa final'!$AF$12="Leve"),CONCATENATE("R2C",'Mapa final'!$S$12),"")</f>
        <v/>
      </c>
      <c r="Q29" s="157" t="str">
        <f>IF(AND('Mapa final'!$AD$13="Alta",'Mapa final'!$AF$13="Leve"),CONCATENATE("R2C",'Mapa final'!$S$13),"")</f>
        <v/>
      </c>
      <c r="R29" s="157" t="str">
        <f>IF(AND('Mapa final'!$AD$12="Alta",'Mapa final'!$AF$12="Leve"),CONCATENATE("R2C",'Mapa final'!$S$12),"")</f>
        <v/>
      </c>
      <c r="S29" s="157" t="str">
        <f>IF(AND('Mapa final'!$AD$13="Alta",'Mapa final'!$AF$13="Leve"),CONCATENATE("R2C",'Mapa final'!$S$13),"")</f>
        <v/>
      </c>
      <c r="T29" s="157" t="str">
        <f>IF(AND('Mapa final'!$AD$12="Alta",'Mapa final'!$AF$12="Leve"),CONCATENATE("R2C",'Mapa final'!$S$12),"")</f>
        <v/>
      </c>
      <c r="U29" s="58" t="str">
        <f>IF(AND('Mapa final'!$AD$13="Alta",'Mapa final'!$AF$13="Leve"),CONCATENATE("R2C",'Mapa final'!$S$13),"")</f>
        <v/>
      </c>
      <c r="V29" s="57" t="str">
        <f>IF(AND('Mapa final'!$AD$12="Alta",'Mapa final'!$AF$12="Leve"),CONCATENATE("R2C",'Mapa final'!$S$12),"")</f>
        <v/>
      </c>
      <c r="W29" s="157" t="str">
        <f>IF(AND('Mapa final'!$AD$13="Alta",'Mapa final'!$AF$13="Leve"),CONCATENATE("R2C",'Mapa final'!$S$13),"")</f>
        <v/>
      </c>
      <c r="X29" s="157" t="str">
        <f>IF(AND('Mapa final'!$AD$12="Alta",'Mapa final'!$AF$12="Leve"),CONCATENATE("R2C",'Mapa final'!$S$12),"")</f>
        <v/>
      </c>
      <c r="Y29" s="157" t="str">
        <f>IF(AND('Mapa final'!$AD$13="Alta",'Mapa final'!$AF$13="Leve"),CONCATENATE("R2C",'Mapa final'!$S$13),"")</f>
        <v/>
      </c>
      <c r="Z29" s="157" t="str">
        <f>IF(AND('Mapa final'!$AD$12="Alta",'Mapa final'!$AF$12="Leve"),CONCATENATE("R2C",'Mapa final'!$S$12),"")</f>
        <v/>
      </c>
      <c r="AA29" s="58" t="str">
        <f>IF(AND('Mapa final'!$AD$13="Alta",'Mapa final'!$AF$13="Leve"),CONCATENATE("R2C",'Mapa final'!$S$13),"")</f>
        <v/>
      </c>
      <c r="AB29" s="44" t="str">
        <f>IF(AND('Mapa final'!$AD$12="Muy Alta",'Mapa final'!$AF$12="Leve"),CONCATENATE("R2C",'Mapa final'!$S$12),"")</f>
        <v/>
      </c>
      <c r="AC29" s="156" t="str">
        <f>IF(AND('Mapa final'!$AD$12="Muy Alta",'Mapa final'!$AF$12="Leve"),CONCATENATE("R2C",'Mapa final'!$S$12),"")</f>
        <v/>
      </c>
      <c r="AD29" s="156" t="str">
        <f>IF(AND('Mapa final'!$AD$12="Muy Alta",'Mapa final'!$AF$12="Leve"),CONCATENATE("R2C",'Mapa final'!$S$12),"")</f>
        <v/>
      </c>
      <c r="AE29" s="156" t="str">
        <f>IF(AND('Mapa final'!$AD$12="Muy Alta",'Mapa final'!$AF$12="Leve"),CONCATENATE("R2C",'Mapa final'!$S$12),"")</f>
        <v/>
      </c>
      <c r="AF29" s="156" t="str">
        <f>IF(AND('Mapa final'!$AD$12="Muy Alta",'Mapa final'!$AF$12="Leve"),CONCATENATE("R2C",'Mapa final'!$S$12),"")</f>
        <v/>
      </c>
      <c r="AG29" s="45" t="str">
        <f>IF(AND('Mapa final'!$AD$12="Muy Alta",'Mapa final'!$AF$12="Leve"),CONCATENATE("R2C",'Mapa final'!$S$12),"")</f>
        <v/>
      </c>
      <c r="AH29" s="46" t="str">
        <f>IF(AND('Mapa final'!$AD$12="Muy Alta",'Mapa final'!$AF$12="Catastrófico"),CONCATENATE("R2C",'Mapa final'!$S$12),"")</f>
        <v/>
      </c>
      <c r="AI29" s="158" t="str">
        <f>IF(AND('Mapa final'!$AD$12="Muy Alta",'Mapa final'!$AF$12="Catastrófico"),CONCATENATE("R2C",'Mapa final'!$S$12),"")</f>
        <v/>
      </c>
      <c r="AJ29" s="158" t="str">
        <f>IF(AND('Mapa final'!$AD$12="Muy Alta",'Mapa final'!$AF$12="Catastrófico"),CONCATENATE("R2C",'Mapa final'!$S$12),"")</f>
        <v/>
      </c>
      <c r="AK29" s="158" t="str">
        <f>IF(AND('Mapa final'!$AD$12="Muy Alta",'Mapa final'!$AF$12="Catastrófico"),CONCATENATE("R2C",'Mapa final'!$S$12),"")</f>
        <v/>
      </c>
      <c r="AL29" s="158" t="str">
        <f>IF(AND('Mapa final'!$AD$12="Muy Alta",'Mapa final'!$AF$12="Catastrófico"),CONCATENATE("R2C",'Mapa final'!$S$12),"")</f>
        <v/>
      </c>
      <c r="AM29" s="47" t="str">
        <f>IF(AND('Mapa final'!$AD$12="Muy Alta",'Mapa final'!$AF$12="Catastrófico"),CONCATENATE("R2C",'Mapa final'!$S$12),"")</f>
        <v/>
      </c>
      <c r="AN29" s="70"/>
      <c r="AO29" s="401"/>
      <c r="AP29" s="402"/>
      <c r="AQ29" s="402"/>
      <c r="AR29" s="402"/>
      <c r="AS29" s="402"/>
      <c r="AT29" s="403"/>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73"/>
      <c r="C30" s="273"/>
      <c r="D30" s="274"/>
      <c r="E30" s="372"/>
      <c r="F30" s="371"/>
      <c r="G30" s="371"/>
      <c r="H30" s="371"/>
      <c r="I30" s="387"/>
      <c r="J30" s="57" t="str">
        <f>IF(AND('Mapa final'!$AD$12="Alta",'Mapa final'!$AF$12="Leve"),CONCATENATE("R2C",'Mapa final'!$S$12),"")</f>
        <v/>
      </c>
      <c r="K30" s="157" t="str">
        <f>IF(AND('Mapa final'!$AD$13="Alta",'Mapa final'!$AF$13="Leve"),CONCATENATE("R2C",'Mapa final'!$S$13),"")</f>
        <v/>
      </c>
      <c r="L30" s="157" t="str">
        <f>IF(AND('Mapa final'!$AD$12="Alta",'Mapa final'!$AF$12="Leve"),CONCATENATE("R2C",'Mapa final'!$S$12),"")</f>
        <v/>
      </c>
      <c r="M30" s="157" t="str">
        <f>IF(AND('Mapa final'!$AD$13="Alta",'Mapa final'!$AF$13="Leve"),CONCATENATE("R2C",'Mapa final'!$S$13),"")</f>
        <v/>
      </c>
      <c r="N30" s="157" t="str">
        <f>IF(AND('Mapa final'!$AD$12="Alta",'Mapa final'!$AF$12="Leve"),CONCATENATE("R2C",'Mapa final'!$S$12),"")</f>
        <v/>
      </c>
      <c r="O30" s="58" t="str">
        <f>IF(AND('Mapa final'!$AD$13="Alta",'Mapa final'!$AF$13="Leve"),CONCATENATE("R2C",'Mapa final'!$S$13),"")</f>
        <v/>
      </c>
      <c r="P30" s="57" t="str">
        <f>IF(AND('Mapa final'!$AD$12="Alta",'Mapa final'!$AF$12="Leve"),CONCATENATE("R2C",'Mapa final'!$S$12),"")</f>
        <v/>
      </c>
      <c r="Q30" s="157" t="str">
        <f>IF(AND('Mapa final'!$AD$13="Alta",'Mapa final'!$AF$13="Leve"),CONCATENATE("R2C",'Mapa final'!$S$13),"")</f>
        <v/>
      </c>
      <c r="R30" s="157" t="str">
        <f>IF(AND('Mapa final'!$AD$12="Alta",'Mapa final'!$AF$12="Leve"),CONCATENATE("R2C",'Mapa final'!$S$12),"")</f>
        <v/>
      </c>
      <c r="S30" s="157" t="str">
        <f>IF(AND('Mapa final'!$AD$13="Alta",'Mapa final'!$AF$13="Leve"),CONCATENATE("R2C",'Mapa final'!$S$13),"")</f>
        <v/>
      </c>
      <c r="T30" s="157" t="str">
        <f>IF(AND('Mapa final'!$AD$12="Alta",'Mapa final'!$AF$12="Leve"),CONCATENATE("R2C",'Mapa final'!$S$12),"")</f>
        <v/>
      </c>
      <c r="U30" s="58" t="str">
        <f>IF(AND('Mapa final'!$AD$13="Alta",'Mapa final'!$AF$13="Leve"),CONCATENATE("R2C",'Mapa final'!$S$13),"")</f>
        <v/>
      </c>
      <c r="V30" s="57" t="str">
        <f>IF(AND('Mapa final'!$AD$12="Alta",'Mapa final'!$AF$12="Leve"),CONCATENATE("R2C",'Mapa final'!$S$12),"")</f>
        <v/>
      </c>
      <c r="W30" s="157" t="str">
        <f>IF(AND('Mapa final'!$AD$13="Alta",'Mapa final'!$AF$13="Leve"),CONCATENATE("R2C",'Mapa final'!$S$13),"")</f>
        <v/>
      </c>
      <c r="X30" s="157" t="str">
        <f>IF(AND('Mapa final'!$AD$12="Alta",'Mapa final'!$AF$12="Leve"),CONCATENATE("R2C",'Mapa final'!$S$12),"")</f>
        <v/>
      </c>
      <c r="Y30" s="157" t="str">
        <f>IF(AND('Mapa final'!$AD$13="Alta",'Mapa final'!$AF$13="Leve"),CONCATENATE("R2C",'Mapa final'!$S$13),"")</f>
        <v/>
      </c>
      <c r="Z30" s="157" t="str">
        <f>IF(AND('Mapa final'!$AD$12="Alta",'Mapa final'!$AF$12="Leve"),CONCATENATE("R2C",'Mapa final'!$S$12),"")</f>
        <v/>
      </c>
      <c r="AA30" s="58" t="str">
        <f>IF(AND('Mapa final'!$AD$13="Alta",'Mapa final'!$AF$13="Leve"),CONCATENATE("R2C",'Mapa final'!$S$13),"")</f>
        <v/>
      </c>
      <c r="AB30" s="44" t="str">
        <f>IF(AND('Mapa final'!$AD$12="Muy Alta",'Mapa final'!$AF$12="Leve"),CONCATENATE("R2C",'Mapa final'!$S$12),"")</f>
        <v/>
      </c>
      <c r="AC30" s="156" t="str">
        <f>IF(AND('Mapa final'!$AD$12="Muy Alta",'Mapa final'!$AF$12="Leve"),CONCATENATE("R2C",'Mapa final'!$S$12),"")</f>
        <v/>
      </c>
      <c r="AD30" s="156" t="str">
        <f>IF(AND('Mapa final'!$AD$12="Muy Alta",'Mapa final'!$AF$12="Leve"),CONCATENATE("R2C",'Mapa final'!$S$12),"")</f>
        <v/>
      </c>
      <c r="AE30" s="156" t="str">
        <f>IF(AND('Mapa final'!$AD$12="Muy Alta",'Mapa final'!$AF$12="Leve"),CONCATENATE("R2C",'Mapa final'!$S$12),"")</f>
        <v/>
      </c>
      <c r="AF30" s="156" t="str">
        <f>IF(AND('Mapa final'!$AD$12="Muy Alta",'Mapa final'!$AF$12="Leve"),CONCATENATE("R2C",'Mapa final'!$S$12),"")</f>
        <v/>
      </c>
      <c r="AG30" s="45" t="str">
        <f>IF(AND('Mapa final'!$AD$12="Muy Alta",'Mapa final'!$AF$12="Leve"),CONCATENATE("R2C",'Mapa final'!$S$12),"")</f>
        <v/>
      </c>
      <c r="AH30" s="46" t="str">
        <f>IF(AND('Mapa final'!$AD$12="Muy Alta",'Mapa final'!$AF$12="Catastrófico"),CONCATENATE("R2C",'Mapa final'!$S$12),"")</f>
        <v/>
      </c>
      <c r="AI30" s="158" t="str">
        <f>IF(AND('Mapa final'!$AD$12="Muy Alta",'Mapa final'!$AF$12="Catastrófico"),CONCATENATE("R2C",'Mapa final'!$S$12),"")</f>
        <v/>
      </c>
      <c r="AJ30" s="158" t="str">
        <f>IF(AND('Mapa final'!$AD$12="Muy Alta",'Mapa final'!$AF$12="Catastrófico"),CONCATENATE("R2C",'Mapa final'!$S$12),"")</f>
        <v/>
      </c>
      <c r="AK30" s="158" t="str">
        <f>IF(AND('Mapa final'!$AD$12="Muy Alta",'Mapa final'!$AF$12="Catastrófico"),CONCATENATE("R2C",'Mapa final'!$S$12),"")</f>
        <v/>
      </c>
      <c r="AL30" s="158" t="str">
        <f>IF(AND('Mapa final'!$AD$12="Muy Alta",'Mapa final'!$AF$12="Catastrófico"),CONCATENATE("R2C",'Mapa final'!$S$12),"")</f>
        <v/>
      </c>
      <c r="AM30" s="47" t="str">
        <f>IF(AND('Mapa final'!$AD$12="Muy Alta",'Mapa final'!$AF$12="Catastrófico"),CONCATENATE("R2C",'Mapa final'!$S$12),"")</f>
        <v/>
      </c>
      <c r="AN30" s="70"/>
      <c r="AO30" s="401"/>
      <c r="AP30" s="402"/>
      <c r="AQ30" s="402"/>
      <c r="AR30" s="402"/>
      <c r="AS30" s="402"/>
      <c r="AT30" s="403"/>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73"/>
      <c r="C31" s="273"/>
      <c r="D31" s="274"/>
      <c r="E31" s="372"/>
      <c r="F31" s="371"/>
      <c r="G31" s="371"/>
      <c r="H31" s="371"/>
      <c r="I31" s="387"/>
      <c r="J31" s="57" t="str">
        <f>IF(AND('Mapa final'!$AD$12="Alta",'Mapa final'!$AF$12="Leve"),CONCATENATE("R2C",'Mapa final'!$S$12),"")</f>
        <v/>
      </c>
      <c r="K31" s="157" t="str">
        <f>IF(AND('Mapa final'!$AD$13="Alta",'Mapa final'!$AF$13="Leve"),CONCATENATE("R2C",'Mapa final'!$S$13),"")</f>
        <v/>
      </c>
      <c r="L31" s="157" t="str">
        <f>IF(AND('Mapa final'!$AD$12="Alta",'Mapa final'!$AF$12="Leve"),CONCATENATE("R2C",'Mapa final'!$S$12),"")</f>
        <v/>
      </c>
      <c r="M31" s="157" t="str">
        <f>IF(AND('Mapa final'!$AD$13="Alta",'Mapa final'!$AF$13="Leve"),CONCATENATE("R2C",'Mapa final'!$S$13),"")</f>
        <v/>
      </c>
      <c r="N31" s="157" t="str">
        <f>IF(AND('Mapa final'!$AD$12="Alta",'Mapa final'!$AF$12="Leve"),CONCATENATE("R2C",'Mapa final'!$S$12),"")</f>
        <v/>
      </c>
      <c r="O31" s="58" t="str">
        <f>IF(AND('Mapa final'!$AD$13="Alta",'Mapa final'!$AF$13="Leve"),CONCATENATE("R2C",'Mapa final'!$S$13),"")</f>
        <v/>
      </c>
      <c r="P31" s="57" t="str">
        <f>IF(AND('Mapa final'!$AD$12="Alta",'Mapa final'!$AF$12="Leve"),CONCATENATE("R2C",'Mapa final'!$S$12),"")</f>
        <v/>
      </c>
      <c r="Q31" s="157" t="str">
        <f>IF(AND('Mapa final'!$AD$13="Alta",'Mapa final'!$AF$13="Leve"),CONCATENATE("R2C",'Mapa final'!$S$13),"")</f>
        <v/>
      </c>
      <c r="R31" s="157" t="str">
        <f>IF(AND('Mapa final'!$AD$12="Alta",'Mapa final'!$AF$12="Leve"),CONCATENATE("R2C",'Mapa final'!$S$12),"")</f>
        <v/>
      </c>
      <c r="S31" s="157" t="str">
        <f>IF(AND('Mapa final'!$AD$13="Alta",'Mapa final'!$AF$13="Leve"),CONCATENATE("R2C",'Mapa final'!$S$13),"")</f>
        <v/>
      </c>
      <c r="T31" s="157" t="str">
        <f>IF(AND('Mapa final'!$AD$12="Alta",'Mapa final'!$AF$12="Leve"),CONCATENATE("R2C",'Mapa final'!$S$12),"")</f>
        <v/>
      </c>
      <c r="U31" s="58" t="str">
        <f>IF(AND('Mapa final'!$AD$13="Alta",'Mapa final'!$AF$13="Leve"),CONCATENATE("R2C",'Mapa final'!$S$13),"")</f>
        <v/>
      </c>
      <c r="V31" s="57" t="str">
        <f>IF(AND('Mapa final'!$AD$12="Alta",'Mapa final'!$AF$12="Leve"),CONCATENATE("R2C",'Mapa final'!$S$12),"")</f>
        <v/>
      </c>
      <c r="W31" s="157" t="str">
        <f>IF(AND('Mapa final'!$AD$13="Alta",'Mapa final'!$AF$13="Leve"),CONCATENATE("R2C",'Mapa final'!$S$13),"")</f>
        <v/>
      </c>
      <c r="X31" s="157" t="str">
        <f>IF(AND('Mapa final'!$AD$12="Alta",'Mapa final'!$AF$12="Leve"),CONCATENATE("R2C",'Mapa final'!$S$12),"")</f>
        <v/>
      </c>
      <c r="Y31" s="157" t="str">
        <f>IF(AND('Mapa final'!$AD$13="Alta",'Mapa final'!$AF$13="Leve"),CONCATENATE("R2C",'Mapa final'!$S$13),"")</f>
        <v/>
      </c>
      <c r="Z31" s="157" t="str">
        <f>IF(AND('Mapa final'!$AD$12="Alta",'Mapa final'!$AF$12="Leve"),CONCATENATE("R2C",'Mapa final'!$S$12),"")</f>
        <v/>
      </c>
      <c r="AA31" s="58" t="str">
        <f>IF(AND('Mapa final'!$AD$13="Alta",'Mapa final'!$AF$13="Leve"),CONCATENATE("R2C",'Mapa final'!$S$13),"")</f>
        <v/>
      </c>
      <c r="AB31" s="44" t="str">
        <f>IF(AND('Mapa final'!$AD$12="Muy Alta",'Mapa final'!$AF$12="Leve"),CONCATENATE("R2C",'Mapa final'!$S$12),"")</f>
        <v/>
      </c>
      <c r="AC31" s="156" t="str">
        <f>IF(AND('Mapa final'!$AD$12="Muy Alta",'Mapa final'!$AF$12="Leve"),CONCATENATE("R2C",'Mapa final'!$S$12),"")</f>
        <v/>
      </c>
      <c r="AD31" s="156" t="str">
        <f>IF(AND('Mapa final'!$AD$12="Muy Alta",'Mapa final'!$AF$12="Leve"),CONCATENATE("R2C",'Mapa final'!$S$12),"")</f>
        <v/>
      </c>
      <c r="AE31" s="156" t="str">
        <f>IF(AND('Mapa final'!$AD$12="Muy Alta",'Mapa final'!$AF$12="Leve"),CONCATENATE("R2C",'Mapa final'!$S$12),"")</f>
        <v/>
      </c>
      <c r="AF31" s="156" t="str">
        <f>IF(AND('Mapa final'!$AD$12="Muy Alta",'Mapa final'!$AF$12="Leve"),CONCATENATE("R2C",'Mapa final'!$S$12),"")</f>
        <v/>
      </c>
      <c r="AG31" s="45" t="str">
        <f>IF(AND('Mapa final'!$AD$12="Muy Alta",'Mapa final'!$AF$12="Leve"),CONCATENATE("R2C",'Mapa final'!$S$12),"")</f>
        <v/>
      </c>
      <c r="AH31" s="46" t="str">
        <f>IF(AND('Mapa final'!$AD$12="Muy Alta",'Mapa final'!$AF$12="Catastrófico"),CONCATENATE("R2C",'Mapa final'!$S$12),"")</f>
        <v/>
      </c>
      <c r="AI31" s="158" t="str">
        <f>IF(AND('Mapa final'!$AD$12="Muy Alta",'Mapa final'!$AF$12="Catastrófico"),CONCATENATE("R2C",'Mapa final'!$S$12),"")</f>
        <v/>
      </c>
      <c r="AJ31" s="158" t="str">
        <f>IF(AND('Mapa final'!$AD$12="Muy Alta",'Mapa final'!$AF$12="Catastrófico"),CONCATENATE("R2C",'Mapa final'!$S$12),"")</f>
        <v/>
      </c>
      <c r="AK31" s="158" t="str">
        <f>IF(AND('Mapa final'!$AD$12="Muy Alta",'Mapa final'!$AF$12="Catastrófico"),CONCATENATE("R2C",'Mapa final'!$S$12),"")</f>
        <v/>
      </c>
      <c r="AL31" s="158" t="str">
        <f>IF(AND('Mapa final'!$AD$12="Muy Alta",'Mapa final'!$AF$12="Catastrófico"),CONCATENATE("R2C",'Mapa final'!$S$12),"")</f>
        <v/>
      </c>
      <c r="AM31" s="47" t="str">
        <f>IF(AND('Mapa final'!$AD$12="Muy Alta",'Mapa final'!$AF$12="Catastrófico"),CONCATENATE("R2C",'Mapa final'!$S$12),"")</f>
        <v/>
      </c>
      <c r="AN31" s="70"/>
      <c r="AO31" s="401"/>
      <c r="AP31" s="402"/>
      <c r="AQ31" s="402"/>
      <c r="AR31" s="402"/>
      <c r="AS31" s="402"/>
      <c r="AT31" s="403"/>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73"/>
      <c r="C32" s="273"/>
      <c r="D32" s="274"/>
      <c r="E32" s="372"/>
      <c r="F32" s="371"/>
      <c r="G32" s="371"/>
      <c r="H32" s="371"/>
      <c r="I32" s="387"/>
      <c r="J32" s="57" t="str">
        <f>IF(AND('Mapa final'!$AD$12="Alta",'Mapa final'!$AF$12="Leve"),CONCATENATE("R2C",'Mapa final'!$S$12),"")</f>
        <v/>
      </c>
      <c r="K32" s="157" t="str">
        <f>IF(AND('Mapa final'!$AD$13="Alta",'Mapa final'!$AF$13="Leve"),CONCATENATE("R2C",'Mapa final'!$S$13),"")</f>
        <v/>
      </c>
      <c r="L32" s="157" t="str">
        <f>IF(AND('Mapa final'!$AD$12="Alta",'Mapa final'!$AF$12="Leve"),CONCATENATE("R2C",'Mapa final'!$S$12),"")</f>
        <v/>
      </c>
      <c r="M32" s="157" t="str">
        <f>IF(AND('Mapa final'!$AD$13="Alta",'Mapa final'!$AF$13="Leve"),CONCATENATE("R2C",'Mapa final'!$S$13),"")</f>
        <v/>
      </c>
      <c r="N32" s="157" t="str">
        <f>IF(AND('Mapa final'!$AD$12="Alta",'Mapa final'!$AF$12="Leve"),CONCATENATE("R2C",'Mapa final'!$S$12),"")</f>
        <v/>
      </c>
      <c r="O32" s="58" t="str">
        <f>IF(AND('Mapa final'!$AD$13="Alta",'Mapa final'!$AF$13="Leve"),CONCATENATE("R2C",'Mapa final'!$S$13),"")</f>
        <v/>
      </c>
      <c r="P32" s="57" t="str">
        <f>IF(AND('Mapa final'!$AD$12="Alta",'Mapa final'!$AF$12="Leve"),CONCATENATE("R2C",'Mapa final'!$S$12),"")</f>
        <v/>
      </c>
      <c r="Q32" s="157" t="str">
        <f>IF(AND('Mapa final'!$AD$13="Alta",'Mapa final'!$AF$13="Leve"),CONCATENATE("R2C",'Mapa final'!$S$13),"")</f>
        <v/>
      </c>
      <c r="R32" s="157" t="str">
        <f>IF(AND('Mapa final'!$AD$12="Alta",'Mapa final'!$AF$12="Leve"),CONCATENATE("R2C",'Mapa final'!$S$12),"")</f>
        <v/>
      </c>
      <c r="S32" s="157" t="str">
        <f>IF(AND('Mapa final'!$AD$13="Alta",'Mapa final'!$AF$13="Leve"),CONCATENATE("R2C",'Mapa final'!$S$13),"")</f>
        <v/>
      </c>
      <c r="T32" s="157" t="str">
        <f>IF(AND('Mapa final'!$AD$12="Alta",'Mapa final'!$AF$12="Leve"),CONCATENATE("R2C",'Mapa final'!$S$12),"")</f>
        <v/>
      </c>
      <c r="U32" s="58" t="str">
        <f>IF(AND('Mapa final'!$AD$13="Alta",'Mapa final'!$AF$13="Leve"),CONCATENATE("R2C",'Mapa final'!$S$13),"")</f>
        <v/>
      </c>
      <c r="V32" s="57" t="str">
        <f>IF(AND('Mapa final'!$AD$12="Alta",'Mapa final'!$AF$12="Leve"),CONCATENATE("R2C",'Mapa final'!$S$12),"")</f>
        <v/>
      </c>
      <c r="W32" s="157" t="str">
        <f>IF(AND('Mapa final'!$AD$13="Alta",'Mapa final'!$AF$13="Leve"),CONCATENATE("R2C",'Mapa final'!$S$13),"")</f>
        <v/>
      </c>
      <c r="X32" s="157" t="str">
        <f>IF(AND('Mapa final'!$AD$12="Alta",'Mapa final'!$AF$12="Leve"),CONCATENATE("R2C",'Mapa final'!$S$12),"")</f>
        <v/>
      </c>
      <c r="Y32" s="157" t="str">
        <f>IF(AND('Mapa final'!$AD$13="Alta",'Mapa final'!$AF$13="Leve"),CONCATENATE("R2C",'Mapa final'!$S$13),"")</f>
        <v/>
      </c>
      <c r="Z32" s="157" t="str">
        <f>IF(AND('Mapa final'!$AD$12="Alta",'Mapa final'!$AF$12="Leve"),CONCATENATE("R2C",'Mapa final'!$S$12),"")</f>
        <v/>
      </c>
      <c r="AA32" s="58" t="str">
        <f>IF(AND('Mapa final'!$AD$13="Alta",'Mapa final'!$AF$13="Leve"),CONCATENATE("R2C",'Mapa final'!$S$13),"")</f>
        <v/>
      </c>
      <c r="AB32" s="44" t="str">
        <f>IF(AND('Mapa final'!$AD$12="Muy Alta",'Mapa final'!$AF$12="Leve"),CONCATENATE("R2C",'Mapa final'!$S$12),"")</f>
        <v/>
      </c>
      <c r="AC32" s="156" t="str">
        <f>IF(AND('Mapa final'!$AD$12="Muy Alta",'Mapa final'!$AF$12="Leve"),CONCATENATE("R2C",'Mapa final'!$S$12),"")</f>
        <v/>
      </c>
      <c r="AD32" s="156" t="str">
        <f>IF(AND('Mapa final'!$AD$12="Muy Alta",'Mapa final'!$AF$12="Leve"),CONCATENATE("R2C",'Mapa final'!$S$12),"")</f>
        <v/>
      </c>
      <c r="AE32" s="156" t="str">
        <f>IF(AND('Mapa final'!$AD$12="Muy Alta",'Mapa final'!$AF$12="Leve"),CONCATENATE("R2C",'Mapa final'!$S$12),"")</f>
        <v/>
      </c>
      <c r="AF32" s="156" t="str">
        <f>IF(AND('Mapa final'!$AD$12="Muy Alta",'Mapa final'!$AF$12="Leve"),CONCATENATE("R2C",'Mapa final'!$S$12),"")</f>
        <v/>
      </c>
      <c r="AG32" s="45" t="str">
        <f>IF(AND('Mapa final'!$AD$12="Muy Alta",'Mapa final'!$AF$12="Leve"),CONCATENATE("R2C",'Mapa final'!$S$12),"")</f>
        <v/>
      </c>
      <c r="AH32" s="46" t="str">
        <f>IF(AND('Mapa final'!$AD$12="Muy Alta",'Mapa final'!$AF$12="Catastrófico"),CONCATENATE("R2C",'Mapa final'!$S$12),"")</f>
        <v/>
      </c>
      <c r="AI32" s="158" t="str">
        <f>IF(AND('Mapa final'!$AD$12="Muy Alta",'Mapa final'!$AF$12="Catastrófico"),CONCATENATE("R2C",'Mapa final'!$S$12),"")</f>
        <v/>
      </c>
      <c r="AJ32" s="158" t="str">
        <f>IF(AND('Mapa final'!$AD$12="Muy Alta",'Mapa final'!$AF$12="Catastrófico"),CONCATENATE("R2C",'Mapa final'!$S$12),"")</f>
        <v/>
      </c>
      <c r="AK32" s="158" t="str">
        <f>IF(AND('Mapa final'!$AD$12="Muy Alta",'Mapa final'!$AF$12="Catastrófico"),CONCATENATE("R2C",'Mapa final'!$S$12),"")</f>
        <v/>
      </c>
      <c r="AL32" s="158" t="str">
        <f>IF(AND('Mapa final'!$AD$12="Muy Alta",'Mapa final'!$AF$12="Catastrófico"),CONCATENATE("R2C",'Mapa final'!$S$12),"")</f>
        <v/>
      </c>
      <c r="AM32" s="47" t="str">
        <f>IF(AND('Mapa final'!$AD$12="Muy Alta",'Mapa final'!$AF$12="Catastrófico"),CONCATENATE("R2C",'Mapa final'!$S$12),"")</f>
        <v/>
      </c>
      <c r="AN32" s="70"/>
      <c r="AO32" s="401"/>
      <c r="AP32" s="402"/>
      <c r="AQ32" s="402"/>
      <c r="AR32" s="402"/>
      <c r="AS32" s="402"/>
      <c r="AT32" s="403"/>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73"/>
      <c r="C33" s="273"/>
      <c r="D33" s="274"/>
      <c r="E33" s="372"/>
      <c r="F33" s="371"/>
      <c r="G33" s="371"/>
      <c r="H33" s="371"/>
      <c r="I33" s="387"/>
      <c r="J33" s="57" t="str">
        <f>IF(AND('Mapa final'!$AD$12="Alta",'Mapa final'!$AF$12="Leve"),CONCATENATE("R2C",'Mapa final'!$S$12),"")</f>
        <v/>
      </c>
      <c r="K33" s="157" t="str">
        <f>IF(AND('Mapa final'!$AD$13="Alta",'Mapa final'!$AF$13="Leve"),CONCATENATE("R2C",'Mapa final'!$S$13),"")</f>
        <v/>
      </c>
      <c r="L33" s="157" t="str">
        <f>IF(AND('Mapa final'!$AD$12="Alta",'Mapa final'!$AF$12="Leve"),CONCATENATE("R2C",'Mapa final'!$S$12),"")</f>
        <v/>
      </c>
      <c r="M33" s="157" t="str">
        <f>IF(AND('Mapa final'!$AD$13="Alta",'Mapa final'!$AF$13="Leve"),CONCATENATE("R2C",'Mapa final'!$S$13),"")</f>
        <v/>
      </c>
      <c r="N33" s="157" t="str">
        <f>IF(AND('Mapa final'!$AD$12="Alta",'Mapa final'!$AF$12="Leve"),CONCATENATE("R2C",'Mapa final'!$S$12),"")</f>
        <v/>
      </c>
      <c r="O33" s="58" t="str">
        <f>IF(AND('Mapa final'!$AD$13="Alta",'Mapa final'!$AF$13="Leve"),CONCATENATE("R2C",'Mapa final'!$S$13),"")</f>
        <v/>
      </c>
      <c r="P33" s="57" t="str">
        <f>IF(AND('Mapa final'!$AD$12="Alta",'Mapa final'!$AF$12="Leve"),CONCATENATE("R2C",'Mapa final'!$S$12),"")</f>
        <v/>
      </c>
      <c r="Q33" s="157" t="str">
        <f>IF(AND('Mapa final'!$AD$13="Alta",'Mapa final'!$AF$13="Leve"),CONCATENATE("R2C",'Mapa final'!$S$13),"")</f>
        <v/>
      </c>
      <c r="R33" s="157" t="str">
        <f>IF(AND('Mapa final'!$AD$12="Alta",'Mapa final'!$AF$12="Leve"),CONCATENATE("R2C",'Mapa final'!$S$12),"")</f>
        <v/>
      </c>
      <c r="S33" s="157" t="str">
        <f>IF(AND('Mapa final'!$AD$13="Alta",'Mapa final'!$AF$13="Leve"),CONCATENATE("R2C",'Mapa final'!$S$13),"")</f>
        <v/>
      </c>
      <c r="T33" s="157" t="str">
        <f>IF(AND('Mapa final'!$AD$12="Alta",'Mapa final'!$AF$12="Leve"),CONCATENATE("R2C",'Mapa final'!$S$12),"")</f>
        <v/>
      </c>
      <c r="U33" s="58" t="str">
        <f>IF(AND('Mapa final'!$AD$13="Alta",'Mapa final'!$AF$13="Leve"),CONCATENATE("R2C",'Mapa final'!$S$13),"")</f>
        <v/>
      </c>
      <c r="V33" s="57" t="str">
        <f>IF(AND('Mapa final'!$AD$12="Alta",'Mapa final'!$AF$12="Leve"),CONCATENATE("R2C",'Mapa final'!$S$12),"")</f>
        <v/>
      </c>
      <c r="W33" s="157" t="str">
        <f>IF(AND('Mapa final'!$AD$13="Alta",'Mapa final'!$AF$13="Leve"),CONCATENATE("R2C",'Mapa final'!$S$13),"")</f>
        <v/>
      </c>
      <c r="X33" s="157" t="str">
        <f>IF(AND('Mapa final'!$AD$12="Alta",'Mapa final'!$AF$12="Leve"),CONCATENATE("R2C",'Mapa final'!$S$12),"")</f>
        <v/>
      </c>
      <c r="Y33" s="157" t="str">
        <f>IF(AND('Mapa final'!$AD$13="Alta",'Mapa final'!$AF$13="Leve"),CONCATENATE("R2C",'Mapa final'!$S$13),"")</f>
        <v/>
      </c>
      <c r="Z33" s="157" t="str">
        <f>IF(AND('Mapa final'!$AD$12="Alta",'Mapa final'!$AF$12="Leve"),CONCATENATE("R2C",'Mapa final'!$S$12),"")</f>
        <v/>
      </c>
      <c r="AA33" s="58" t="str">
        <f>IF(AND('Mapa final'!$AD$13="Alta",'Mapa final'!$AF$13="Leve"),CONCATENATE("R2C",'Mapa final'!$S$13),"")</f>
        <v/>
      </c>
      <c r="AB33" s="44" t="str">
        <f>IF(AND('Mapa final'!$AD$12="Muy Alta",'Mapa final'!$AF$12="Leve"),CONCATENATE("R2C",'Mapa final'!$S$12),"")</f>
        <v/>
      </c>
      <c r="AC33" s="156" t="str">
        <f>IF(AND('Mapa final'!$AD$12="Muy Alta",'Mapa final'!$AF$12="Leve"),CONCATENATE("R2C",'Mapa final'!$S$12),"")</f>
        <v/>
      </c>
      <c r="AD33" s="156" t="str">
        <f>IF(AND('Mapa final'!$AD$12="Muy Alta",'Mapa final'!$AF$12="Leve"),CONCATENATE("R2C",'Mapa final'!$S$12),"")</f>
        <v/>
      </c>
      <c r="AE33" s="156" t="str">
        <f>IF(AND('Mapa final'!$AD$12="Muy Alta",'Mapa final'!$AF$12="Leve"),CONCATENATE("R2C",'Mapa final'!$S$12),"")</f>
        <v/>
      </c>
      <c r="AF33" s="156" t="str">
        <f>IF(AND('Mapa final'!$AD$12="Muy Alta",'Mapa final'!$AF$12="Leve"),CONCATENATE("R2C",'Mapa final'!$S$12),"")</f>
        <v/>
      </c>
      <c r="AG33" s="45" t="str">
        <f>IF(AND('Mapa final'!$AD$12="Muy Alta",'Mapa final'!$AF$12="Leve"),CONCATENATE("R2C",'Mapa final'!$S$12),"")</f>
        <v/>
      </c>
      <c r="AH33" s="46" t="str">
        <f>IF(AND('Mapa final'!$AD$12="Muy Alta",'Mapa final'!$AF$12="Catastrófico"),CONCATENATE("R2C",'Mapa final'!$S$12),"")</f>
        <v/>
      </c>
      <c r="AI33" s="158" t="str">
        <f>IF(AND('Mapa final'!$AD$12="Muy Alta",'Mapa final'!$AF$12="Catastrófico"),CONCATENATE("R2C",'Mapa final'!$S$12),"")</f>
        <v/>
      </c>
      <c r="AJ33" s="158" t="str">
        <f>IF(AND('Mapa final'!$AD$12="Muy Alta",'Mapa final'!$AF$12="Catastrófico"),CONCATENATE("R2C",'Mapa final'!$S$12),"")</f>
        <v/>
      </c>
      <c r="AK33" s="158" t="str">
        <f>IF(AND('Mapa final'!$AD$12="Muy Alta",'Mapa final'!$AF$12="Catastrófico"),CONCATENATE("R2C",'Mapa final'!$S$12),"")</f>
        <v/>
      </c>
      <c r="AL33" s="158" t="str">
        <f>IF(AND('Mapa final'!$AD$12="Muy Alta",'Mapa final'!$AF$12="Catastrófico"),CONCATENATE("R2C",'Mapa final'!$S$12),"")</f>
        <v/>
      </c>
      <c r="AM33" s="47" t="str">
        <f>IF(AND('Mapa final'!$AD$12="Muy Alta",'Mapa final'!$AF$12="Catastrófico"),CONCATENATE("R2C",'Mapa final'!$S$12),"")</f>
        <v/>
      </c>
      <c r="AN33" s="70"/>
      <c r="AO33" s="401"/>
      <c r="AP33" s="402"/>
      <c r="AQ33" s="402"/>
      <c r="AR33" s="402"/>
      <c r="AS33" s="402"/>
      <c r="AT33" s="403"/>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73"/>
      <c r="C34" s="273"/>
      <c r="D34" s="274"/>
      <c r="E34" s="372"/>
      <c r="F34" s="371"/>
      <c r="G34" s="371"/>
      <c r="H34" s="371"/>
      <c r="I34" s="387"/>
      <c r="J34" s="57" t="str">
        <f>IF(AND('Mapa final'!$AD$12="Alta",'Mapa final'!$AF$12="Leve"),CONCATENATE("R2C",'Mapa final'!$S$12),"")</f>
        <v/>
      </c>
      <c r="K34" s="157" t="str">
        <f>IF(AND('Mapa final'!$AD$13="Alta",'Mapa final'!$AF$13="Leve"),CONCATENATE("R2C",'Mapa final'!$S$13),"")</f>
        <v/>
      </c>
      <c r="L34" s="157" t="str">
        <f>IF(AND('Mapa final'!$AD$12="Alta",'Mapa final'!$AF$12="Leve"),CONCATENATE("R2C",'Mapa final'!$S$12),"")</f>
        <v/>
      </c>
      <c r="M34" s="157" t="str">
        <f>IF(AND('Mapa final'!$AD$13="Alta",'Mapa final'!$AF$13="Leve"),CONCATENATE("R2C",'Mapa final'!$S$13),"")</f>
        <v/>
      </c>
      <c r="N34" s="157" t="str">
        <f>IF(AND('Mapa final'!$AD$12="Alta",'Mapa final'!$AF$12="Leve"),CONCATENATE("R2C",'Mapa final'!$S$12),"")</f>
        <v/>
      </c>
      <c r="O34" s="58" t="str">
        <f>IF(AND('Mapa final'!$AD$13="Alta",'Mapa final'!$AF$13="Leve"),CONCATENATE("R2C",'Mapa final'!$S$13),"")</f>
        <v/>
      </c>
      <c r="P34" s="57" t="str">
        <f>IF(AND('Mapa final'!$AD$12="Alta",'Mapa final'!$AF$12="Leve"),CONCATENATE("R2C",'Mapa final'!$S$12),"")</f>
        <v/>
      </c>
      <c r="Q34" s="157" t="str">
        <f>IF(AND('Mapa final'!$AD$13="Alta",'Mapa final'!$AF$13="Leve"),CONCATENATE("R2C",'Mapa final'!$S$13),"")</f>
        <v/>
      </c>
      <c r="R34" s="157" t="str">
        <f>IF(AND('Mapa final'!$AD$12="Alta",'Mapa final'!$AF$12="Leve"),CONCATENATE("R2C",'Mapa final'!$S$12),"")</f>
        <v/>
      </c>
      <c r="S34" s="157" t="str">
        <f>IF(AND('Mapa final'!$AD$13="Alta",'Mapa final'!$AF$13="Leve"),CONCATENATE("R2C",'Mapa final'!$S$13),"")</f>
        <v/>
      </c>
      <c r="T34" s="157" t="str">
        <f>IF(AND('Mapa final'!$AD$12="Alta",'Mapa final'!$AF$12="Leve"),CONCATENATE("R2C",'Mapa final'!$S$12),"")</f>
        <v/>
      </c>
      <c r="U34" s="58" t="str">
        <f>IF(AND('Mapa final'!$AD$13="Alta",'Mapa final'!$AF$13="Leve"),CONCATENATE("R2C",'Mapa final'!$S$13),"")</f>
        <v/>
      </c>
      <c r="V34" s="57" t="str">
        <f>IF(AND('Mapa final'!$AD$12="Alta",'Mapa final'!$AF$12="Leve"),CONCATENATE("R2C",'Mapa final'!$S$12),"")</f>
        <v/>
      </c>
      <c r="W34" s="157" t="str">
        <f>IF(AND('Mapa final'!$AD$13="Alta",'Mapa final'!$AF$13="Leve"),CONCATENATE("R2C",'Mapa final'!$S$13),"")</f>
        <v/>
      </c>
      <c r="X34" s="157" t="str">
        <f>IF(AND('Mapa final'!$AD$12="Alta",'Mapa final'!$AF$12="Leve"),CONCATENATE("R2C",'Mapa final'!$S$12),"")</f>
        <v/>
      </c>
      <c r="Y34" s="157" t="str">
        <f>IF(AND('Mapa final'!$AD$13="Alta",'Mapa final'!$AF$13="Leve"),CONCATENATE("R2C",'Mapa final'!$S$13),"")</f>
        <v/>
      </c>
      <c r="Z34" s="157" t="str">
        <f>IF(AND('Mapa final'!$AD$12="Alta",'Mapa final'!$AF$12="Leve"),CONCATENATE("R2C",'Mapa final'!$S$12),"")</f>
        <v/>
      </c>
      <c r="AA34" s="58" t="str">
        <f>IF(AND('Mapa final'!$AD$13="Alta",'Mapa final'!$AF$13="Leve"),CONCATENATE("R2C",'Mapa final'!$S$13),"")</f>
        <v/>
      </c>
      <c r="AB34" s="44" t="str">
        <f>IF(AND('Mapa final'!$AD$12="Muy Alta",'Mapa final'!$AF$12="Leve"),CONCATENATE("R2C",'Mapa final'!$S$12),"")</f>
        <v/>
      </c>
      <c r="AC34" s="156" t="str">
        <f>IF(AND('Mapa final'!$AD$12="Muy Alta",'Mapa final'!$AF$12="Leve"),CONCATENATE("R2C",'Mapa final'!$S$12),"")</f>
        <v/>
      </c>
      <c r="AD34" s="156" t="str">
        <f>IF(AND('Mapa final'!$AD$12="Muy Alta",'Mapa final'!$AF$12="Leve"),CONCATENATE("R2C",'Mapa final'!$S$12),"")</f>
        <v/>
      </c>
      <c r="AE34" s="156" t="str">
        <f>IF(AND('Mapa final'!$AD$12="Muy Alta",'Mapa final'!$AF$12="Leve"),CONCATENATE("R2C",'Mapa final'!$S$12),"")</f>
        <v/>
      </c>
      <c r="AF34" s="156" t="str">
        <f>IF(AND('Mapa final'!$AD$12="Muy Alta",'Mapa final'!$AF$12="Leve"),CONCATENATE("R2C",'Mapa final'!$S$12),"")</f>
        <v/>
      </c>
      <c r="AG34" s="45" t="str">
        <f>IF(AND('Mapa final'!$AD$12="Muy Alta",'Mapa final'!$AF$12="Leve"),CONCATENATE("R2C",'Mapa final'!$S$12),"")</f>
        <v/>
      </c>
      <c r="AH34" s="46" t="str">
        <f>IF(AND('Mapa final'!$AD$12="Muy Alta",'Mapa final'!$AF$12="Catastrófico"),CONCATENATE("R2C",'Mapa final'!$S$12),"")</f>
        <v/>
      </c>
      <c r="AI34" s="158" t="str">
        <f>IF(AND('Mapa final'!$AD$12="Muy Alta",'Mapa final'!$AF$12="Catastrófico"),CONCATENATE("R2C",'Mapa final'!$S$12),"")</f>
        <v/>
      </c>
      <c r="AJ34" s="158" t="str">
        <f>IF(AND('Mapa final'!$AD$12="Muy Alta",'Mapa final'!$AF$12="Catastrófico"),CONCATENATE("R2C",'Mapa final'!$S$12),"")</f>
        <v/>
      </c>
      <c r="AK34" s="158" t="str">
        <f>IF(AND('Mapa final'!$AD$12="Muy Alta",'Mapa final'!$AF$12="Catastrófico"),CONCATENATE("R2C",'Mapa final'!$S$12),"")</f>
        <v/>
      </c>
      <c r="AL34" s="158" t="str">
        <f>IF(AND('Mapa final'!$AD$12="Muy Alta",'Mapa final'!$AF$12="Catastrófico"),CONCATENATE("R2C",'Mapa final'!$S$12),"")</f>
        <v/>
      </c>
      <c r="AM34" s="47" t="str">
        <f>IF(AND('Mapa final'!$AD$12="Muy Alta",'Mapa final'!$AF$12="Catastrófico"),CONCATENATE("R2C",'Mapa final'!$S$12),"")</f>
        <v/>
      </c>
      <c r="AN34" s="70"/>
      <c r="AO34" s="401"/>
      <c r="AP34" s="402"/>
      <c r="AQ34" s="402"/>
      <c r="AR34" s="402"/>
      <c r="AS34" s="402"/>
      <c r="AT34" s="403"/>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73"/>
      <c r="C35" s="273"/>
      <c r="D35" s="274"/>
      <c r="E35" s="373"/>
      <c r="F35" s="374"/>
      <c r="G35" s="374"/>
      <c r="H35" s="374"/>
      <c r="I35" s="388"/>
      <c r="J35" s="57" t="str">
        <f>IF(AND('Mapa final'!$AD$12="Alta",'Mapa final'!$AF$12="Leve"),CONCATENATE("R2C",'Mapa final'!$S$12),"")</f>
        <v/>
      </c>
      <c r="K35" s="157" t="str">
        <f>IF(AND('Mapa final'!$AD$13="Alta",'Mapa final'!$AF$13="Leve"),CONCATENATE("R2C",'Mapa final'!$S$13),"")</f>
        <v/>
      </c>
      <c r="L35" s="157" t="str">
        <f>IF(AND('Mapa final'!$AD$12="Alta",'Mapa final'!$AF$12="Leve"),CONCATENATE("R2C",'Mapa final'!$S$12),"")</f>
        <v/>
      </c>
      <c r="M35" s="157" t="str">
        <f>IF(AND('Mapa final'!$AD$13="Alta",'Mapa final'!$AF$13="Leve"),CONCATENATE("R2C",'Mapa final'!$S$13),"")</f>
        <v/>
      </c>
      <c r="N35" s="157" t="str">
        <f>IF(AND('Mapa final'!$AD$12="Alta",'Mapa final'!$AF$12="Leve"),CONCATENATE("R2C",'Mapa final'!$S$12),"")</f>
        <v/>
      </c>
      <c r="O35" s="58" t="str">
        <f>IF(AND('Mapa final'!$AD$13="Alta",'Mapa final'!$AF$13="Leve"),CONCATENATE("R2C",'Mapa final'!$S$13),"")</f>
        <v/>
      </c>
      <c r="P35" s="59" t="str">
        <f>IF(AND('Mapa final'!$AD$12="Alta",'Mapa final'!$AF$12="Leve"),CONCATENATE("R2C",'Mapa final'!$S$12),"")</f>
        <v/>
      </c>
      <c r="Q35" s="60" t="str">
        <f>IF(AND('Mapa final'!$AD$13="Alta",'Mapa final'!$AF$13="Leve"),CONCATENATE("R2C",'Mapa final'!$S$13),"")</f>
        <v/>
      </c>
      <c r="R35" s="60" t="str">
        <f>IF(AND('Mapa final'!$AD$12="Alta",'Mapa final'!$AF$12="Leve"),CONCATENATE("R2C",'Mapa final'!$S$12),"")</f>
        <v/>
      </c>
      <c r="S35" s="60" t="str">
        <f>IF(AND('Mapa final'!$AD$13="Alta",'Mapa final'!$AF$13="Leve"),CONCATENATE("R2C",'Mapa final'!$S$13),"")</f>
        <v/>
      </c>
      <c r="T35" s="60" t="str">
        <f>IF(AND('Mapa final'!$AD$12="Alta",'Mapa final'!$AF$12="Leve"),CONCATENATE("R2C",'Mapa final'!$S$12),"")</f>
        <v/>
      </c>
      <c r="U35" s="61" t="str">
        <f>IF(AND('Mapa final'!$AD$13="Alta",'Mapa final'!$AF$13="Leve"),CONCATENATE("R2C",'Mapa final'!$S$13),"")</f>
        <v/>
      </c>
      <c r="V35" s="59" t="str">
        <f>IF(AND('Mapa final'!$AD$12="Alta",'Mapa final'!$AF$12="Leve"),CONCATENATE("R2C",'Mapa final'!$S$12),"")</f>
        <v/>
      </c>
      <c r="W35" s="60" t="str">
        <f>IF(AND('Mapa final'!$AD$13="Alta",'Mapa final'!$AF$13="Leve"),CONCATENATE("R2C",'Mapa final'!$S$13),"")</f>
        <v/>
      </c>
      <c r="X35" s="60" t="str">
        <f>IF(AND('Mapa final'!$AD$12="Alta",'Mapa final'!$AF$12="Leve"),CONCATENATE("R2C",'Mapa final'!$S$12),"")</f>
        <v/>
      </c>
      <c r="Y35" s="60" t="str">
        <f>IF(AND('Mapa final'!$AD$13="Alta",'Mapa final'!$AF$13="Leve"),CONCATENATE("R2C",'Mapa final'!$S$13),"")</f>
        <v/>
      </c>
      <c r="Z35" s="60" t="str">
        <f>IF(AND('Mapa final'!$AD$12="Alta",'Mapa final'!$AF$12="Leve"),CONCATENATE("R2C",'Mapa final'!$S$12),"")</f>
        <v/>
      </c>
      <c r="AA35" s="61" t="str">
        <f>IF(AND('Mapa final'!$AD$13="Alta",'Mapa final'!$AF$13="Leve"),CONCATENATE("R2C",'Mapa final'!$S$13),"")</f>
        <v/>
      </c>
      <c r="AB35" s="48" t="str">
        <f>IF(AND('Mapa final'!$AD$12="Muy Alta",'Mapa final'!$AF$12="Leve"),CONCATENATE("R2C",'Mapa final'!$S$12),"")</f>
        <v/>
      </c>
      <c r="AC35" s="49" t="str">
        <f>IF(AND('Mapa final'!$AD$12="Muy Alta",'Mapa final'!$AF$12="Leve"),CONCATENATE("R2C",'Mapa final'!$S$12),"")</f>
        <v/>
      </c>
      <c r="AD35" s="49" t="str">
        <f>IF(AND('Mapa final'!$AD$12="Muy Alta",'Mapa final'!$AF$12="Leve"),CONCATENATE("R2C",'Mapa final'!$S$12),"")</f>
        <v/>
      </c>
      <c r="AE35" s="49" t="str">
        <f>IF(AND('Mapa final'!$AD$12="Muy Alta",'Mapa final'!$AF$12="Leve"),CONCATENATE("R2C",'Mapa final'!$S$12),"")</f>
        <v/>
      </c>
      <c r="AF35" s="49" t="str">
        <f>IF(AND('Mapa final'!$AD$12="Muy Alta",'Mapa final'!$AF$12="Leve"),CONCATENATE("R2C",'Mapa final'!$S$12),"")</f>
        <v/>
      </c>
      <c r="AG35" s="50" t="str">
        <f>IF(AND('Mapa final'!$AD$12="Muy Alta",'Mapa final'!$AF$12="Leve"),CONCATENATE("R2C",'Mapa final'!$S$12),"")</f>
        <v/>
      </c>
      <c r="AH35" s="51" t="str">
        <f>IF(AND('Mapa final'!$AD$12="Muy Alta",'Mapa final'!$AF$12="Catastrófico"),CONCATENATE("R2C",'Mapa final'!$S$12),"")</f>
        <v/>
      </c>
      <c r="AI35" s="52" t="str">
        <f>IF(AND('Mapa final'!$AD$12="Muy Alta",'Mapa final'!$AF$12="Catastrófico"),CONCATENATE("R2C",'Mapa final'!$S$12),"")</f>
        <v/>
      </c>
      <c r="AJ35" s="52" t="str">
        <f>IF(AND('Mapa final'!$AD$12="Muy Alta",'Mapa final'!$AF$12="Catastrófico"),CONCATENATE("R2C",'Mapa final'!$S$12),"")</f>
        <v/>
      </c>
      <c r="AK35" s="52" t="str">
        <f>IF(AND('Mapa final'!$AD$12="Muy Alta",'Mapa final'!$AF$12="Catastrófico"),CONCATENATE("R2C",'Mapa final'!$S$12),"")</f>
        <v/>
      </c>
      <c r="AL35" s="52" t="str">
        <f>IF(AND('Mapa final'!$AD$12="Muy Alta",'Mapa final'!$AF$12="Catastrófico"),CONCATENATE("R2C",'Mapa final'!$S$12),"")</f>
        <v/>
      </c>
      <c r="AM35" s="53" t="str">
        <f>IF(AND('Mapa final'!$AD$12="Muy Alta",'Mapa final'!$AF$12="Catastrófico"),CONCATENATE("R2C",'Mapa final'!$S$12),"")</f>
        <v/>
      </c>
      <c r="AN35" s="70"/>
      <c r="AO35" s="404"/>
      <c r="AP35" s="405"/>
      <c r="AQ35" s="405"/>
      <c r="AR35" s="405"/>
      <c r="AS35" s="405"/>
      <c r="AT35" s="406"/>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73"/>
      <c r="C36" s="273"/>
      <c r="D36" s="274"/>
      <c r="E36" s="368" t="s">
        <v>113</v>
      </c>
      <c r="F36" s="369"/>
      <c r="G36" s="369"/>
      <c r="H36" s="369"/>
      <c r="I36" s="369"/>
      <c r="J36" s="62" t="str">
        <f>IF(AND('Mapa final'!$AD$12="Baja",'Mapa final'!$AF$12="Leve"),CONCATENATE("R2C",'Mapa final'!$S$12),"")</f>
        <v/>
      </c>
      <c r="K36" s="63" t="str">
        <f>IF(AND('Mapa final'!$AD$12="Baja",'Mapa final'!$AF$12="Leve"),CONCATENATE("R2C",'Mapa final'!$S$12),"")</f>
        <v/>
      </c>
      <c r="L36" s="63" t="str">
        <f>IF(AND('Mapa final'!$AD$12="Baja",'Mapa final'!$AF$12="Leve"),CONCATENATE("R2C",'Mapa final'!$S$12),"")</f>
        <v/>
      </c>
      <c r="M36" s="63" t="str">
        <f>IF(AND('Mapa final'!$AD$12="Baja",'Mapa final'!$AF$12="Leve"),CONCATENATE("R2C",'Mapa final'!$S$12),"")</f>
        <v/>
      </c>
      <c r="N36" s="63" t="str">
        <f>IF(AND('Mapa final'!$AD$12="Baja",'Mapa final'!$AF$12="Leve"),CONCATENATE("R2C",'Mapa final'!$S$12),"")</f>
        <v/>
      </c>
      <c r="O36" s="64" t="str">
        <f>IF(AND('Mapa final'!$AD$12="Baja",'Mapa final'!$AF$12="Leve"),CONCATENATE("R2C",'Mapa final'!$S$12),"")</f>
        <v/>
      </c>
      <c r="P36" s="55" t="str">
        <f>IF(AND('Mapa final'!$AD$12="Alta",'Mapa final'!$AF$12="Leve"),CONCATENATE("R2C",'Mapa final'!$S$12),"")</f>
        <v/>
      </c>
      <c r="Q36" s="55" t="str">
        <f>IF(AND('Mapa final'!$AD$13="Alta",'Mapa final'!$AF$13="Leve"),CONCATENATE("R2C",'Mapa final'!$S$13),"")</f>
        <v/>
      </c>
      <c r="R36" s="55" t="str">
        <f>IF(AND('Mapa final'!$AD$12="Alta",'Mapa final'!$AF$12="Leve"),CONCATENATE("R2C",'Mapa final'!$S$12),"")</f>
        <v/>
      </c>
      <c r="S36" s="55" t="str">
        <f>IF(AND('Mapa final'!$AD$13="Alta",'Mapa final'!$AF$13="Leve"),CONCATENATE("R2C",'Mapa final'!$S$13),"")</f>
        <v/>
      </c>
      <c r="T36" s="55" t="str">
        <f>IF(AND('Mapa final'!$AD$12="Alta",'Mapa final'!$AF$12="Leve"),CONCATENATE("R2C",'Mapa final'!$S$12),"")</f>
        <v/>
      </c>
      <c r="U36" s="56" t="str">
        <f>IF(AND('Mapa final'!$AD$13="Alta",'Mapa final'!$AF$13="Leve"),CONCATENATE("R2C",'Mapa final'!$S$13),"")</f>
        <v/>
      </c>
      <c r="V36" s="54" t="str">
        <f>IF(AND('Mapa final'!$AD$12="Alta",'Mapa final'!$AF$12="Leve"),CONCATENATE("R2C",'Mapa final'!$S$12),"")</f>
        <v/>
      </c>
      <c r="W36" s="55" t="str">
        <f>IF(AND('Mapa final'!$AD$13="Alta",'Mapa final'!$AF$13="Leve"),CONCATENATE("R2C",'Mapa final'!$S$13),"")</f>
        <v/>
      </c>
      <c r="X36" s="55" t="str">
        <f>IF(AND('Mapa final'!$AD$12="Alta",'Mapa final'!$AF$12="Leve"),CONCATENATE("R2C",'Mapa final'!$S$12),"")</f>
        <v/>
      </c>
      <c r="Y36" s="55" t="str">
        <f>IF(AND('Mapa final'!$AD$13="Alta",'Mapa final'!$AF$13="Leve"),CONCATENATE("R2C",'Mapa final'!$S$13),"")</f>
        <v/>
      </c>
      <c r="Z36" s="55" t="str">
        <f>IF(AND('Mapa final'!$AD$12="Alta",'Mapa final'!$AF$12="Leve"),CONCATENATE("R2C",'Mapa final'!$S$12),"")</f>
        <v/>
      </c>
      <c r="AA36" s="56" t="str">
        <f>IF(AND('Mapa final'!$AD$13="Alta",'Mapa final'!$AF$13="Leve"),CONCATENATE("R2C",'Mapa final'!$S$13),"")</f>
        <v/>
      </c>
      <c r="AB36" s="38" t="str">
        <f>IF(AND('Mapa final'!$AD$12="Muy Alta",'Mapa final'!$AF$12="Leve"),CONCATENATE("R2C",'Mapa final'!$S$12),"")</f>
        <v/>
      </c>
      <c r="AC36" s="39" t="str">
        <f>IF(AND('Mapa final'!$AD$12="Muy Alta",'Mapa final'!$AF$12="Leve"),CONCATENATE("R2C",'Mapa final'!$S$12),"")</f>
        <v/>
      </c>
      <c r="AD36" s="39" t="str">
        <f>IF(AND('Mapa final'!$AD$12="Muy Alta",'Mapa final'!$AF$12="Leve"),CONCATENATE("R2C",'Mapa final'!$S$12),"")</f>
        <v/>
      </c>
      <c r="AE36" s="39" t="str">
        <f>IF(AND('Mapa final'!$AD$12="Muy Alta",'Mapa final'!$AF$12="Leve"),CONCATENATE("R2C",'Mapa final'!$S$12),"")</f>
        <v/>
      </c>
      <c r="AF36" s="39" t="str">
        <f>IF(AND('Mapa final'!$AD$12="Muy Alta",'Mapa final'!$AF$12="Leve"),CONCATENATE("R2C",'Mapa final'!$S$12),"")</f>
        <v/>
      </c>
      <c r="AG36" s="40" t="str">
        <f>IF(AND('Mapa final'!$AD$12="Muy Alta",'Mapa final'!$AF$12="Leve"),CONCATENATE("R2C",'Mapa final'!$S$12),"")</f>
        <v/>
      </c>
      <c r="AH36" s="41" t="str">
        <f>IF(AND('Mapa final'!$AD$12="Muy Alta",'Mapa final'!$AF$12="Catastrófico"),CONCATENATE("R2C",'Mapa final'!$S$12),"")</f>
        <v/>
      </c>
      <c r="AI36" s="42" t="str">
        <f>IF(AND('Mapa final'!$AD$12="Muy Alta",'Mapa final'!$AF$12="Catastrófico"),CONCATENATE("R2C",'Mapa final'!$S$12),"")</f>
        <v/>
      </c>
      <c r="AJ36" s="42" t="str">
        <f>IF(AND('Mapa final'!$AD$12="Muy Alta",'Mapa final'!$AF$12="Catastrófico"),CONCATENATE("R2C",'Mapa final'!$S$12),"")</f>
        <v/>
      </c>
      <c r="AK36" s="42" t="str">
        <f>IF(AND('Mapa final'!$AD$12="Muy Alta",'Mapa final'!$AF$12="Catastrófico"),CONCATENATE("R2C",'Mapa final'!$S$12),"")</f>
        <v/>
      </c>
      <c r="AL36" s="42" t="str">
        <f>IF(AND('Mapa final'!$AD$12="Muy Alta",'Mapa final'!$AF$12="Catastrófico"),CONCATENATE("R2C",'Mapa final'!$S$12),"")</f>
        <v/>
      </c>
      <c r="AM36" s="43" t="str">
        <f>IF(AND('Mapa final'!$AD$12="Muy Alta",'Mapa final'!$AF$12="Catastrófico"),CONCATENATE("R2C",'Mapa final'!$S$12),"")</f>
        <v/>
      </c>
      <c r="AN36" s="70"/>
      <c r="AO36" s="389" t="s">
        <v>81</v>
      </c>
      <c r="AP36" s="390"/>
      <c r="AQ36" s="390"/>
      <c r="AR36" s="390"/>
      <c r="AS36" s="390"/>
      <c r="AT36" s="391"/>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73"/>
      <c r="C37" s="273"/>
      <c r="D37" s="274"/>
      <c r="E37" s="370"/>
      <c r="F37" s="371"/>
      <c r="G37" s="371"/>
      <c r="H37" s="371"/>
      <c r="I37" s="371"/>
      <c r="J37" s="65" t="str">
        <f>IF(AND('Mapa final'!$AD$12="Baja",'Mapa final'!$AF$12="Leve"),CONCATENATE("R2C",'Mapa final'!$S$12),"")</f>
        <v/>
      </c>
      <c r="K37" s="159" t="str">
        <f>IF(AND('Mapa final'!$AD$12="Baja",'Mapa final'!$AF$12="Leve"),CONCATENATE("R2C",'Mapa final'!$S$12),"")</f>
        <v/>
      </c>
      <c r="L37" s="159" t="str">
        <f>IF(AND('Mapa final'!$AD$12="Baja",'Mapa final'!$AF$12="Leve"),CONCATENATE("R2C",'Mapa final'!$S$12),"")</f>
        <v/>
      </c>
      <c r="M37" s="159" t="str">
        <f>IF(AND('Mapa final'!$AD$12="Baja",'Mapa final'!$AF$12="Leve"),CONCATENATE("R2C",'Mapa final'!$S$12),"")</f>
        <v/>
      </c>
      <c r="N37" s="159" t="str">
        <f>IF(AND('Mapa final'!$AD$12="Baja",'Mapa final'!$AF$12="Leve"),CONCATENATE("R2C",'Mapa final'!$S$12),"")</f>
        <v/>
      </c>
      <c r="O37" s="66" t="str">
        <f>IF(AND('Mapa final'!$AD$12="Baja",'Mapa final'!$AF$12="Leve"),CONCATENATE("R2C",'Mapa final'!$S$12),"")</f>
        <v/>
      </c>
      <c r="P37" s="157" t="str">
        <f>IF(AND('Mapa final'!$AD$12="Alta",'Mapa final'!$AF$12="Leve"),CONCATENATE("R2C",'Mapa final'!$S$12),"")</f>
        <v/>
      </c>
      <c r="Q37" s="157" t="str">
        <f>IF(AND('Mapa final'!$AD$13="Alta",'Mapa final'!$AF$13="Leve"),CONCATENATE("R2C",'Mapa final'!$S$13),"")</f>
        <v/>
      </c>
      <c r="R37" s="157" t="str">
        <f>IF(AND('Mapa final'!$AD$12="Alta",'Mapa final'!$AF$12="Leve"),CONCATENATE("R2C",'Mapa final'!$S$12),"")</f>
        <v/>
      </c>
      <c r="S37" s="157" t="str">
        <f>IF(AND('Mapa final'!$AD$13="Alta",'Mapa final'!$AF$13="Leve"),CONCATENATE("R2C",'Mapa final'!$S$13),"")</f>
        <v/>
      </c>
      <c r="T37" s="157" t="str">
        <f>IF(AND('Mapa final'!$AD$12="Alta",'Mapa final'!$AF$12="Leve"),CONCATENATE("R2C",'Mapa final'!$S$12),"")</f>
        <v/>
      </c>
      <c r="U37" s="58" t="str">
        <f>IF(AND('Mapa final'!$AD$13="Alta",'Mapa final'!$AF$13="Leve"),CONCATENATE("R2C",'Mapa final'!$S$13),"")</f>
        <v/>
      </c>
      <c r="V37" s="57" t="str">
        <f>IF(AND('Mapa final'!$AD$12="Alta",'Mapa final'!$AF$12="Leve"),CONCATENATE("R2C",'Mapa final'!$S$12),"")</f>
        <v/>
      </c>
      <c r="W37" s="157" t="str">
        <f>IF(AND('Mapa final'!$AD$13="Alta",'Mapa final'!$AF$13="Leve"),CONCATENATE("R2C",'Mapa final'!$S$13),"")</f>
        <v/>
      </c>
      <c r="X37" s="157" t="str">
        <f>IF(AND('Mapa final'!$AD$12="Alta",'Mapa final'!$AF$12="Leve"),CONCATENATE("R2C",'Mapa final'!$S$12),"")</f>
        <v/>
      </c>
      <c r="Y37" s="157" t="str">
        <f>IF(AND('Mapa final'!$AD$13="Alta",'Mapa final'!$AF$13="Leve"),CONCATENATE("R2C",'Mapa final'!$S$13),"")</f>
        <v/>
      </c>
      <c r="Z37" s="157" t="str">
        <f>IF(AND('Mapa final'!$AD$12="Alta",'Mapa final'!$AF$12="Leve"),CONCATENATE("R2C",'Mapa final'!$S$12),"")</f>
        <v/>
      </c>
      <c r="AA37" s="58" t="str">
        <f>IF(AND('Mapa final'!$AD$13="Alta",'Mapa final'!$AF$13="Leve"),CONCATENATE("R2C",'Mapa final'!$S$13),"")</f>
        <v/>
      </c>
      <c r="AB37" s="44" t="str">
        <f>IF(AND('Mapa final'!$AD$12="Muy Alta",'Mapa final'!$AF$12="Leve"),CONCATENATE("R2C",'Mapa final'!$S$12),"")</f>
        <v/>
      </c>
      <c r="AC37" s="156" t="str">
        <f>IF(AND('Mapa final'!$AD$12="Muy Alta",'Mapa final'!$AF$12="Leve"),CONCATENATE("R2C",'Mapa final'!$S$12),"")</f>
        <v/>
      </c>
      <c r="AD37" s="156" t="str">
        <f>IF(AND('Mapa final'!$AD$12="Muy Alta",'Mapa final'!$AF$12="Leve"),CONCATENATE("R2C",'Mapa final'!$S$12),"")</f>
        <v/>
      </c>
      <c r="AE37" s="156" t="str">
        <f>IF(AND('Mapa final'!$AD$12="Muy Alta",'Mapa final'!$AF$12="Leve"),CONCATENATE("R2C",'Mapa final'!$S$12),"")</f>
        <v/>
      </c>
      <c r="AF37" s="156" t="str">
        <f>IF(AND('Mapa final'!$AD$12="Muy Alta",'Mapa final'!$AF$12="Leve"),CONCATENATE("R2C",'Mapa final'!$S$12),"")</f>
        <v/>
      </c>
      <c r="AG37" s="45" t="str">
        <f>IF(AND('Mapa final'!$AD$12="Muy Alta",'Mapa final'!$AF$12="Leve"),CONCATENATE("R2C",'Mapa final'!$S$12),"")</f>
        <v/>
      </c>
      <c r="AH37" s="46" t="str">
        <f>IF(AND('Mapa final'!$AD$12="Muy Alta",'Mapa final'!$AF$12="Catastrófico"),CONCATENATE("R2C",'Mapa final'!$S$12),"")</f>
        <v/>
      </c>
      <c r="AI37" s="158" t="str">
        <f>IF(AND('Mapa final'!$AD$12="Muy Alta",'Mapa final'!$AF$12="Catastrófico"),CONCATENATE("R2C",'Mapa final'!$S$12),"")</f>
        <v/>
      </c>
      <c r="AJ37" s="158" t="str">
        <f>IF(AND('Mapa final'!$AD$12="Muy Alta",'Mapa final'!$AF$12="Catastrófico"),CONCATENATE("R2C",'Mapa final'!$S$12),"")</f>
        <v/>
      </c>
      <c r="AK37" s="158" t="str">
        <f>IF(AND('Mapa final'!$AD$12="Muy Alta",'Mapa final'!$AF$12="Catastrófico"),CONCATENATE("R2C",'Mapa final'!$S$12),"")</f>
        <v/>
      </c>
      <c r="AL37" s="158" t="str">
        <f>IF(AND('Mapa final'!$AD$12="Muy Alta",'Mapa final'!$AF$12="Catastrófico"),CONCATENATE("R2C",'Mapa final'!$S$12),"")</f>
        <v/>
      </c>
      <c r="AM37" s="47" t="str">
        <f>IF(AND('Mapa final'!$AD$12="Muy Alta",'Mapa final'!$AF$12="Catastrófico"),CONCATENATE("R2C",'Mapa final'!$S$12),"")</f>
        <v/>
      </c>
      <c r="AN37" s="70"/>
      <c r="AO37" s="392"/>
      <c r="AP37" s="393"/>
      <c r="AQ37" s="393"/>
      <c r="AR37" s="393"/>
      <c r="AS37" s="393"/>
      <c r="AT37" s="394"/>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73"/>
      <c r="C38" s="273"/>
      <c r="D38" s="274"/>
      <c r="E38" s="372"/>
      <c r="F38" s="371"/>
      <c r="G38" s="371"/>
      <c r="H38" s="371"/>
      <c r="I38" s="371"/>
      <c r="J38" s="65" t="str">
        <f>IF(AND('Mapa final'!$AD$12="Baja",'Mapa final'!$AF$12="Leve"),CONCATENATE("R2C",'Mapa final'!$S$12),"")</f>
        <v/>
      </c>
      <c r="K38" s="159" t="str">
        <f>IF(AND('Mapa final'!$AD$12="Baja",'Mapa final'!$AF$12="Leve"),CONCATENATE("R2C",'Mapa final'!$S$12),"")</f>
        <v/>
      </c>
      <c r="L38" s="159" t="str">
        <f>IF(AND('Mapa final'!$AD$12="Baja",'Mapa final'!$AF$12="Leve"),CONCATENATE("R2C",'Mapa final'!$S$12),"")</f>
        <v/>
      </c>
      <c r="M38" s="159" t="str">
        <f>IF(AND('Mapa final'!$AD$12="Baja",'Mapa final'!$AF$12="Leve"),CONCATENATE("R2C",'Mapa final'!$S$12),"")</f>
        <v/>
      </c>
      <c r="N38" s="159" t="str">
        <f>IF(AND('Mapa final'!$AD$12="Baja",'Mapa final'!$AF$12="Leve"),CONCATENATE("R2C",'Mapa final'!$S$12),"")</f>
        <v/>
      </c>
      <c r="O38" s="66" t="str">
        <f>IF(AND('Mapa final'!$AD$12="Baja",'Mapa final'!$AF$12="Leve"),CONCATENATE("R2C",'Mapa final'!$S$12),"")</f>
        <v/>
      </c>
      <c r="P38" s="157" t="str">
        <f>IF(AND('Mapa final'!$AD$12="Alta",'Mapa final'!$AF$12="Leve"),CONCATENATE("R2C",'Mapa final'!$S$12),"")</f>
        <v/>
      </c>
      <c r="Q38" s="157" t="str">
        <f>IF(AND('Mapa final'!$AD$13="Alta",'Mapa final'!$AF$13="Leve"),CONCATENATE("R2C",'Mapa final'!$S$13),"")</f>
        <v/>
      </c>
      <c r="R38" s="157" t="str">
        <f>IF(AND('Mapa final'!$AD$13="Baja",'Mapa final'!$AF$13="Menor"),CONCATENATE("R1C",'Mapa final'!$S$13),"")</f>
        <v>R1C2</v>
      </c>
      <c r="S38" s="157" t="str">
        <f>IF(AND('Mapa final'!$AD$13="Alta",'Mapa final'!$AF$13="Leve"),CONCATENATE("R2C",'Mapa final'!$S$13),"")</f>
        <v/>
      </c>
      <c r="T38" s="157" t="str">
        <f>IF(AND('Mapa final'!$AD$12="Alta",'Mapa final'!$AF$12="Leve"),CONCATENATE("R2C",'Mapa final'!$S$12),"")</f>
        <v/>
      </c>
      <c r="U38" s="58" t="str">
        <f>IF(AND('Mapa final'!$AD$13="Alta",'Mapa final'!$AF$13="Leve"),CONCATENATE("R2C",'Mapa final'!$S$13),"")</f>
        <v/>
      </c>
      <c r="V38" s="57" t="str">
        <f>IF(AND('Mapa final'!$AD$12="Alta",'Mapa final'!$AF$12="Leve"),CONCATENATE("R2C",'Mapa final'!$S$12),"")</f>
        <v/>
      </c>
      <c r="W38" s="157" t="str">
        <f>IF(AND('Mapa final'!$AD$13="Alta",'Mapa final'!$AF$13="Leve"),CONCATENATE("R2C",'Mapa final'!$S$13),"")</f>
        <v/>
      </c>
      <c r="X38" s="157" t="str">
        <f>IF(AND('Mapa final'!$AD$12="Alta",'Mapa final'!$AF$12="Leve"),CONCATENATE("R2C",'Mapa final'!$S$12),"")</f>
        <v/>
      </c>
      <c r="Y38" s="157" t="str">
        <f>IF(AND('Mapa final'!$AD$13="Alta",'Mapa final'!$AF$13="Leve"),CONCATENATE("R2C",'Mapa final'!$S$13),"")</f>
        <v/>
      </c>
      <c r="Z38" s="157" t="str">
        <f>IF(AND('Mapa final'!$AD$12="Alta",'Mapa final'!$AF$12="Leve"),CONCATENATE("R2C",'Mapa final'!$S$12),"")</f>
        <v/>
      </c>
      <c r="AA38" s="58" t="str">
        <f>IF(AND('Mapa final'!$AD$13="Alta",'Mapa final'!$AF$13="Leve"),CONCATENATE("R2C",'Mapa final'!$S$13),"")</f>
        <v/>
      </c>
      <c r="AB38" s="44" t="str">
        <f>IF(AND('Mapa final'!$AD$12="Muy Alta",'Mapa final'!$AF$12="Leve"),CONCATENATE("R2C",'Mapa final'!$S$12),"")</f>
        <v/>
      </c>
      <c r="AC38" s="156" t="str">
        <f>IF(AND('Mapa final'!$AD$12="Muy Alta",'Mapa final'!$AF$12="Leve"),CONCATENATE("R2C",'Mapa final'!$S$12),"")</f>
        <v/>
      </c>
      <c r="AD38" s="156" t="str">
        <f>IF(AND('Mapa final'!$AD$12="Muy Alta",'Mapa final'!$AF$12="Leve"),CONCATENATE("R2C",'Mapa final'!$S$12),"")</f>
        <v/>
      </c>
      <c r="AE38" s="156" t="str">
        <f>IF(AND('Mapa final'!$AD$12="Muy Alta",'Mapa final'!$AF$12="Leve"),CONCATENATE("R2C",'Mapa final'!$S$12),"")</f>
        <v/>
      </c>
      <c r="AF38" s="156" t="str">
        <f>IF(AND('Mapa final'!$AD$12="Muy Alta",'Mapa final'!$AF$12="Leve"),CONCATENATE("R2C",'Mapa final'!$S$12),"")</f>
        <v/>
      </c>
      <c r="AG38" s="45" t="str">
        <f>IF(AND('Mapa final'!$AD$12="Muy Alta",'Mapa final'!$AF$12="Leve"),CONCATENATE("R2C",'Mapa final'!$S$12),"")</f>
        <v/>
      </c>
      <c r="AH38" s="46" t="str">
        <f>IF(AND('Mapa final'!$AD$12="Muy Alta",'Mapa final'!$AF$12="Catastrófico"),CONCATENATE("R2C",'Mapa final'!$S$12),"")</f>
        <v/>
      </c>
      <c r="AI38" s="158" t="str">
        <f>IF(AND('Mapa final'!$AD$12="Muy Alta",'Mapa final'!$AF$12="Catastrófico"),CONCATENATE("R2C",'Mapa final'!$S$12),"")</f>
        <v/>
      </c>
      <c r="AJ38" s="158" t="str">
        <f>IF(AND('Mapa final'!$AD$12="Muy Alta",'Mapa final'!$AF$12="Catastrófico"),CONCATENATE("R2C",'Mapa final'!$S$12),"")</f>
        <v/>
      </c>
      <c r="AK38" s="158" t="str">
        <f>IF(AND('Mapa final'!$AD$12="Muy Alta",'Mapa final'!$AF$12="Catastrófico"),CONCATENATE("R2C",'Mapa final'!$S$12),"")</f>
        <v/>
      </c>
      <c r="AL38" s="158" t="str">
        <f>IF(AND('Mapa final'!$AD$12="Muy Alta",'Mapa final'!$AF$12="Catastrófico"),CONCATENATE("R2C",'Mapa final'!$S$12),"")</f>
        <v/>
      </c>
      <c r="AM38" s="47" t="str">
        <f>IF(AND('Mapa final'!$AD$12="Muy Alta",'Mapa final'!$AF$12="Catastrófico"),CONCATENATE("R2C",'Mapa final'!$S$12),"")</f>
        <v/>
      </c>
      <c r="AN38" s="70"/>
      <c r="AO38" s="392"/>
      <c r="AP38" s="393"/>
      <c r="AQ38" s="393"/>
      <c r="AR38" s="393"/>
      <c r="AS38" s="393"/>
      <c r="AT38" s="394"/>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73"/>
      <c r="C39" s="273"/>
      <c r="D39" s="274"/>
      <c r="E39" s="372"/>
      <c r="F39" s="371"/>
      <c r="G39" s="371"/>
      <c r="H39" s="371"/>
      <c r="I39" s="371"/>
      <c r="J39" s="65" t="str">
        <f>IF(AND('Mapa final'!$AD$12="Baja",'Mapa final'!$AF$12="Leve"),CONCATENATE("R2C",'Mapa final'!$S$12),"")</f>
        <v/>
      </c>
      <c r="K39" s="159" t="str">
        <f>IF(AND('Mapa final'!$AD$12="Baja",'Mapa final'!$AF$12="Leve"),CONCATENATE("R2C",'Mapa final'!$S$12),"")</f>
        <v/>
      </c>
      <c r="L39" s="159" t="str">
        <f>IF(AND('Mapa final'!$AD$12="Baja",'Mapa final'!$AF$12="Leve"),CONCATENATE("R2C",'Mapa final'!$S$12),"")</f>
        <v/>
      </c>
      <c r="M39" s="159" t="str">
        <f>IF(AND('Mapa final'!$AD$12="Baja",'Mapa final'!$AF$12="Leve"),CONCATENATE("R2C",'Mapa final'!$S$12),"")</f>
        <v/>
      </c>
      <c r="N39" s="159" t="str">
        <f>IF(AND('Mapa final'!$AD$12="Baja",'Mapa final'!$AF$12="Leve"),CONCATENATE("R2C",'Mapa final'!$S$12),"")</f>
        <v/>
      </c>
      <c r="O39" s="66" t="str">
        <f>IF(AND('Mapa final'!$AD$12="Baja",'Mapa final'!$AF$12="Leve"),CONCATENATE("R2C",'Mapa final'!$S$12),"")</f>
        <v/>
      </c>
      <c r="P39" s="157" t="str">
        <f>IF(AND('Mapa final'!$AD$12="Alta",'Mapa final'!$AF$12="Leve"),CONCATENATE("R2C",'Mapa final'!$S$12),"")</f>
        <v/>
      </c>
      <c r="Q39" s="157" t="str">
        <f>IF(AND('Mapa final'!$AD$13="Alta",'Mapa final'!$AF$13="Leve"),CONCATENATE("R2C",'Mapa final'!$S$13),"")</f>
        <v/>
      </c>
      <c r="R39" s="157" t="str">
        <f>IF(AND('Mapa final'!$AD$12="Alta",'Mapa final'!$AF$12="Leve"),CONCATENATE("R2C",'Mapa final'!$S$12),"")</f>
        <v/>
      </c>
      <c r="S39" s="157" t="str">
        <f>IF(AND('Mapa final'!$AD$13="Alta",'Mapa final'!$AF$13="Leve"),CONCATENATE("R2C",'Mapa final'!$S$13),"")</f>
        <v/>
      </c>
      <c r="T39" s="157" t="str">
        <f>IF(AND('Mapa final'!$AD$12="Alta",'Mapa final'!$AF$12="Leve"),CONCATENATE("R2C",'Mapa final'!$S$12),"")</f>
        <v/>
      </c>
      <c r="U39" s="58" t="str">
        <f>IF(AND('Mapa final'!$AD$13="Alta",'Mapa final'!$AF$13="Leve"),CONCATENATE("R2C",'Mapa final'!$S$13),"")</f>
        <v/>
      </c>
      <c r="V39" s="57" t="str">
        <f>IF(AND('Mapa final'!$AD$12="Alta",'Mapa final'!$AF$12="Leve"),CONCATENATE("R2C",'Mapa final'!$S$12),"")</f>
        <v/>
      </c>
      <c r="W39" s="157" t="str">
        <f>IF(AND('Mapa final'!$AD$13="Alta",'Mapa final'!$AF$13="Leve"),CONCATENATE("R2C",'Mapa final'!$S$13),"")</f>
        <v/>
      </c>
      <c r="X39" s="157" t="str">
        <f>IF(AND('Mapa final'!$AD$12="Alta",'Mapa final'!$AF$12="Leve"),CONCATENATE("R2C",'Mapa final'!$S$12),"")</f>
        <v/>
      </c>
      <c r="Y39" s="157" t="str">
        <f>IF(AND('Mapa final'!$AD$13="Alta",'Mapa final'!$AF$13="Leve"),CONCATENATE("R2C",'Mapa final'!$S$13),"")</f>
        <v/>
      </c>
      <c r="Z39" s="157" t="str">
        <f>IF(AND('Mapa final'!$AD$12="Alta",'Mapa final'!$AF$12="Leve"),CONCATENATE("R2C",'Mapa final'!$S$12),"")</f>
        <v/>
      </c>
      <c r="AA39" s="58" t="str">
        <f>IF(AND('Mapa final'!$AD$13="Alta",'Mapa final'!$AF$13="Leve"),CONCATENATE("R2C",'Mapa final'!$S$13),"")</f>
        <v/>
      </c>
      <c r="AB39" s="44" t="str">
        <f>IF(AND('Mapa final'!$AD$12="Muy Alta",'Mapa final'!$AF$12="Leve"),CONCATENATE("R2C",'Mapa final'!$S$12),"")</f>
        <v/>
      </c>
      <c r="AC39" s="156" t="str">
        <f>IF(AND('Mapa final'!$AD$12="Muy Alta",'Mapa final'!$AF$12="Leve"),CONCATENATE("R2C",'Mapa final'!$S$12),"")</f>
        <v/>
      </c>
      <c r="AD39" s="156" t="str">
        <f>IF(AND('Mapa final'!$AD$12="Muy Alta",'Mapa final'!$AF$12="Leve"),CONCATENATE("R2C",'Mapa final'!$S$12),"")</f>
        <v/>
      </c>
      <c r="AE39" s="156" t="str">
        <f>IF(AND('Mapa final'!$AD$12="Muy Alta",'Mapa final'!$AF$12="Leve"),CONCATENATE("R2C",'Mapa final'!$S$12),"")</f>
        <v/>
      </c>
      <c r="AF39" s="156" t="str">
        <f>IF(AND('Mapa final'!$AD$12="Muy Alta",'Mapa final'!$AF$12="Leve"),CONCATENATE("R2C",'Mapa final'!$S$12),"")</f>
        <v/>
      </c>
      <c r="AG39" s="45" t="str">
        <f>IF(AND('Mapa final'!$AD$12="Muy Alta",'Mapa final'!$AF$12="Leve"),CONCATENATE("R2C",'Mapa final'!$S$12),"")</f>
        <v/>
      </c>
      <c r="AH39" s="46" t="str">
        <f>IF(AND('Mapa final'!$AD$12="Muy Alta",'Mapa final'!$AF$12="Catastrófico"),CONCATENATE("R2C",'Mapa final'!$S$12),"")</f>
        <v/>
      </c>
      <c r="AI39" s="158" t="str">
        <f>IF(AND('Mapa final'!$AD$12="Muy Alta",'Mapa final'!$AF$12="Catastrófico"),CONCATENATE("R2C",'Mapa final'!$S$12),"")</f>
        <v/>
      </c>
      <c r="AJ39" s="158" t="str">
        <f>IF(AND('Mapa final'!$AD$12="Muy Alta",'Mapa final'!$AF$12="Catastrófico"),CONCATENATE("R2C",'Mapa final'!$S$12),"")</f>
        <v/>
      </c>
      <c r="AK39" s="158" t="str">
        <f>IF(AND('Mapa final'!$AD$12="Muy Alta",'Mapa final'!$AF$12="Catastrófico"),CONCATENATE("R2C",'Mapa final'!$S$12),"")</f>
        <v/>
      </c>
      <c r="AL39" s="158" t="str">
        <f>IF(AND('Mapa final'!$AD$12="Muy Alta",'Mapa final'!$AF$12="Catastrófico"),CONCATENATE("R2C",'Mapa final'!$S$12),"")</f>
        <v/>
      </c>
      <c r="AM39" s="47" t="str">
        <f>IF(AND('Mapa final'!$AD$12="Muy Alta",'Mapa final'!$AF$12="Catastrófico"),CONCATENATE("R2C",'Mapa final'!$S$12),"")</f>
        <v/>
      </c>
      <c r="AN39" s="70"/>
      <c r="AO39" s="392"/>
      <c r="AP39" s="393"/>
      <c r="AQ39" s="393"/>
      <c r="AR39" s="393"/>
      <c r="AS39" s="393"/>
      <c r="AT39" s="394"/>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73"/>
      <c r="C40" s="273"/>
      <c r="D40" s="274"/>
      <c r="E40" s="372"/>
      <c r="F40" s="371"/>
      <c r="G40" s="371"/>
      <c r="H40" s="371"/>
      <c r="I40" s="371"/>
      <c r="J40" s="65" t="str">
        <f>IF(AND('Mapa final'!$AD$12="Baja",'Mapa final'!$AF$12="Leve"),CONCATENATE("R2C",'Mapa final'!$S$12),"")</f>
        <v/>
      </c>
      <c r="K40" s="159" t="str">
        <f>IF(AND('Mapa final'!$AD$12="Baja",'Mapa final'!$AF$12="Leve"),CONCATENATE("R2C",'Mapa final'!$S$12),"")</f>
        <v/>
      </c>
      <c r="L40" s="159" t="str">
        <f>IF(AND('Mapa final'!$AD$12="Baja",'Mapa final'!$AF$12="Leve"),CONCATENATE("R2C",'Mapa final'!$S$12),"")</f>
        <v/>
      </c>
      <c r="M40" s="159" t="str">
        <f>IF(AND('Mapa final'!$AD$12="Baja",'Mapa final'!$AF$12="Leve"),CONCATENATE("R2C",'Mapa final'!$S$12),"")</f>
        <v/>
      </c>
      <c r="N40" s="159" t="str">
        <f>IF(AND('Mapa final'!$AD$12="Baja",'Mapa final'!$AF$12="Leve"),CONCATENATE("R2C",'Mapa final'!$S$12),"")</f>
        <v/>
      </c>
      <c r="O40" s="66" t="str">
        <f>IF(AND('Mapa final'!$AD$12="Baja",'Mapa final'!$AF$12="Leve"),CONCATENATE("R2C",'Mapa final'!$S$12),"")</f>
        <v/>
      </c>
      <c r="P40" s="157" t="str">
        <f>IF(AND('Mapa final'!$AD$12="Alta",'Mapa final'!$AF$12="Leve"),CONCATENATE("R2C",'Mapa final'!$S$12),"")</f>
        <v/>
      </c>
      <c r="Q40" s="157" t="str">
        <f>IF(AND('Mapa final'!$AD$13="Alta",'Mapa final'!$AF$13="Leve"),CONCATENATE("R2C",'Mapa final'!$S$13),"")</f>
        <v/>
      </c>
      <c r="R40" s="157" t="str">
        <f>IF(AND('Mapa final'!$AD$12="Alta",'Mapa final'!$AF$12="Leve"),CONCATENATE("R2C",'Mapa final'!$S$12),"")</f>
        <v/>
      </c>
      <c r="S40" s="157" t="str">
        <f>IF(AND('Mapa final'!$AD$15="Baja",'Mapa final'!$AF$15="Menor"),CONCATENATE("R2C",'Mapa final'!$S$15),"")</f>
        <v>R2C1</v>
      </c>
      <c r="T40" s="157" t="str">
        <f>IF(AND('Mapa final'!$AD$12="Alta",'Mapa final'!$AF$12="Leve"),CONCATENATE("R2C",'Mapa final'!$S$12),"")</f>
        <v/>
      </c>
      <c r="U40" s="58" t="str">
        <f>IF(AND('Mapa final'!$AD$13="Alta",'Mapa final'!$AF$13="Leve"),CONCATENATE("R2C",'Mapa final'!$S$13),"")</f>
        <v/>
      </c>
      <c r="V40" s="57" t="str">
        <f>IF(AND('Mapa final'!$AD$12="Alta",'Mapa final'!$AF$12="Leve"),CONCATENATE("R2C",'Mapa final'!$S$12),"")</f>
        <v/>
      </c>
      <c r="W40" s="157" t="str">
        <f>IF(AND('Mapa final'!$AD$13="Alta",'Mapa final'!$AF$13="Leve"),CONCATENATE("R2C",'Mapa final'!$S$13),"")</f>
        <v/>
      </c>
      <c r="X40" s="157" t="str">
        <f>IF(AND('Mapa final'!$AD$12="Alta",'Mapa final'!$AF$12="Leve"),CONCATENATE("R2C",'Mapa final'!$S$12),"")</f>
        <v/>
      </c>
      <c r="Y40" s="157" t="str">
        <f>IF(AND('Mapa final'!$AD$13="Alta",'Mapa final'!$AF$13="Leve"),CONCATENATE("R2C",'Mapa final'!$S$13),"")</f>
        <v/>
      </c>
      <c r="Z40" s="157" t="str">
        <f>IF(AND('Mapa final'!$AD$12="Alta",'Mapa final'!$AF$12="Leve"),CONCATENATE("R2C",'Mapa final'!$S$12),"")</f>
        <v/>
      </c>
      <c r="AA40" s="58" t="str">
        <f>IF(AND('Mapa final'!$AD$13="Alta",'Mapa final'!$AF$13="Leve"),CONCATENATE("R2C",'Mapa final'!$S$13),"")</f>
        <v/>
      </c>
      <c r="AB40" s="44" t="str">
        <f>IF(AND('Mapa final'!$AD$12="Muy Alta",'Mapa final'!$AF$12="Leve"),CONCATENATE("R2C",'Mapa final'!$S$12),"")</f>
        <v/>
      </c>
      <c r="AC40" s="156" t="str">
        <f>IF(AND('Mapa final'!$AD$12="Muy Alta",'Mapa final'!$AF$12="Leve"),CONCATENATE("R2C",'Mapa final'!$S$12),"")</f>
        <v/>
      </c>
      <c r="AD40" s="156" t="str">
        <f>IF(AND('Mapa final'!$AD$12="Muy Alta",'Mapa final'!$AF$12="Leve"),CONCATENATE("R2C",'Mapa final'!$S$12),"")</f>
        <v/>
      </c>
      <c r="AE40" s="156" t="str">
        <f>IF(AND('Mapa final'!$AD$12="Muy Alta",'Mapa final'!$AF$12="Leve"),CONCATENATE("R2C",'Mapa final'!$S$12),"")</f>
        <v/>
      </c>
      <c r="AF40" s="156" t="str">
        <f>IF(AND('Mapa final'!$AD$12="Muy Alta",'Mapa final'!$AF$12="Leve"),CONCATENATE("R2C",'Mapa final'!$S$12),"")</f>
        <v/>
      </c>
      <c r="AG40" s="45" t="str">
        <f>IF(AND('Mapa final'!$AD$12="Muy Alta",'Mapa final'!$AF$12="Leve"),CONCATENATE("R2C",'Mapa final'!$S$12),"")</f>
        <v/>
      </c>
      <c r="AH40" s="46" t="str">
        <f>IF(AND('Mapa final'!$AD$12="Muy Alta",'Mapa final'!$AF$12="Catastrófico"),CONCATENATE("R2C",'Mapa final'!$S$12),"")</f>
        <v/>
      </c>
      <c r="AI40" s="158" t="str">
        <f>IF(AND('Mapa final'!$AD$12="Muy Alta",'Mapa final'!$AF$12="Catastrófico"),CONCATENATE("R2C",'Mapa final'!$S$12),"")</f>
        <v/>
      </c>
      <c r="AJ40" s="158" t="str">
        <f>IF(AND('Mapa final'!$AD$12="Muy Alta",'Mapa final'!$AF$12="Catastrófico"),CONCATENATE("R2C",'Mapa final'!$S$12),"")</f>
        <v/>
      </c>
      <c r="AK40" s="158" t="str">
        <f>IF(AND('Mapa final'!$AD$12="Muy Alta",'Mapa final'!$AF$12="Catastrófico"),CONCATENATE("R2C",'Mapa final'!$S$12),"")</f>
        <v/>
      </c>
      <c r="AL40" s="158" t="str">
        <f>IF(AND('Mapa final'!$AD$12="Muy Alta",'Mapa final'!$AF$12="Catastrófico"),CONCATENATE("R2C",'Mapa final'!$S$12),"")</f>
        <v/>
      </c>
      <c r="AM40" s="47" t="str">
        <f>IF(AND('Mapa final'!$AD$12="Muy Alta",'Mapa final'!$AF$12="Catastrófico"),CONCATENATE("R2C",'Mapa final'!$S$12),"")</f>
        <v/>
      </c>
      <c r="AN40" s="70"/>
      <c r="AO40" s="392"/>
      <c r="AP40" s="393"/>
      <c r="AQ40" s="393"/>
      <c r="AR40" s="393"/>
      <c r="AS40" s="393"/>
      <c r="AT40" s="394"/>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73"/>
      <c r="C41" s="273"/>
      <c r="D41" s="274"/>
      <c r="E41" s="372"/>
      <c r="F41" s="371"/>
      <c r="G41" s="371"/>
      <c r="H41" s="371"/>
      <c r="I41" s="371"/>
      <c r="J41" s="65" t="str">
        <f>IF(AND('Mapa final'!$AD$12="Baja",'Mapa final'!$AF$12="Leve"),CONCATENATE("R2C",'Mapa final'!$S$12),"")</f>
        <v/>
      </c>
      <c r="K41" s="159" t="str">
        <f>IF(AND('Mapa final'!$AD$12="Baja",'Mapa final'!$AF$12="Leve"),CONCATENATE("R2C",'Mapa final'!$S$12),"")</f>
        <v/>
      </c>
      <c r="L41" s="159" t="str">
        <f>IF(AND('Mapa final'!$AD$12="Baja",'Mapa final'!$AF$12="Leve"),CONCATENATE("R2C",'Mapa final'!$S$12),"")</f>
        <v/>
      </c>
      <c r="M41" s="159" t="str">
        <f>IF(AND('Mapa final'!$AD$12="Baja",'Mapa final'!$AF$12="Leve"),CONCATENATE("R2C",'Mapa final'!$S$12),"")</f>
        <v/>
      </c>
      <c r="N41" s="159" t="str">
        <f>IF(AND('Mapa final'!$AD$12="Baja",'Mapa final'!$AF$12="Leve"),CONCATENATE("R2C",'Mapa final'!$S$12),"")</f>
        <v/>
      </c>
      <c r="O41" s="66" t="str">
        <f>IF(AND('Mapa final'!$AD$12="Baja",'Mapa final'!$AF$12="Leve"),CONCATENATE("R2C",'Mapa final'!$S$12),"")</f>
        <v/>
      </c>
      <c r="P41" s="157" t="str">
        <f>IF(AND('Mapa final'!$AD$12="Alta",'Mapa final'!$AF$12="Leve"),CONCATENATE("R2C",'Mapa final'!$S$12),"")</f>
        <v/>
      </c>
      <c r="Q41" s="157" t="str">
        <f>IF(AND('Mapa final'!$AD$13="Alta",'Mapa final'!$AF$13="Leve"),CONCATENATE("R2C",'Mapa final'!$S$13),"")</f>
        <v/>
      </c>
      <c r="R41" s="157" t="str">
        <f>IF(AND('Mapa final'!$AD$12="Alta",'Mapa final'!$AF$12="Leve"),CONCATENATE("R2C",'Mapa final'!$S$12),"")</f>
        <v/>
      </c>
      <c r="S41" s="157" t="str">
        <f>IF(AND('Mapa final'!$AD$13="Alta",'Mapa final'!$AF$13="Leve"),CONCATENATE("R2C",'Mapa final'!$S$13),"")</f>
        <v/>
      </c>
      <c r="T41" s="157" t="str">
        <f>IF(AND('Mapa final'!$AD$12="Alta",'Mapa final'!$AF$12="Leve"),CONCATENATE("R2C",'Mapa final'!$S$12),"")</f>
        <v/>
      </c>
      <c r="U41" s="58" t="str">
        <f>IF(AND('Mapa final'!$AD$13="Alta",'Mapa final'!$AF$13="Leve"),CONCATENATE("R2C",'Mapa final'!$S$13),"")</f>
        <v/>
      </c>
      <c r="V41" s="57" t="str">
        <f>IF(AND('Mapa final'!$AD$12="Alta",'Mapa final'!$AF$12="Leve"),CONCATENATE("R2C",'Mapa final'!$S$12),"")</f>
        <v/>
      </c>
      <c r="W41" s="157" t="str">
        <f>IF(AND('Mapa final'!$AD$13="Alta",'Mapa final'!$AF$13="Leve"),CONCATENATE("R2C",'Mapa final'!$S$13),"")</f>
        <v/>
      </c>
      <c r="X41" s="157" t="str">
        <f>IF(AND('Mapa final'!$AD$12="Alta",'Mapa final'!$AF$12="Leve"),CONCATENATE("R2C",'Mapa final'!$S$12),"")</f>
        <v/>
      </c>
      <c r="Y41" s="157" t="str">
        <f>IF(AND('Mapa final'!$AD$13="Alta",'Mapa final'!$AF$13="Leve"),CONCATENATE("R2C",'Mapa final'!$S$13),"")</f>
        <v/>
      </c>
      <c r="Z41" s="157" t="str">
        <f>IF(AND('Mapa final'!$AD$12="Alta",'Mapa final'!$AF$12="Leve"),CONCATENATE("R2C",'Mapa final'!$S$12),"")</f>
        <v/>
      </c>
      <c r="AA41" s="58" t="str">
        <f>IF(AND('Mapa final'!$AD$13="Alta",'Mapa final'!$AF$13="Leve"),CONCATENATE("R2C",'Mapa final'!$S$13),"")</f>
        <v/>
      </c>
      <c r="AB41" s="44" t="str">
        <f>IF(AND('Mapa final'!$AD$12="Muy Alta",'Mapa final'!$AF$12="Leve"),CONCATENATE("R2C",'Mapa final'!$S$12),"")</f>
        <v/>
      </c>
      <c r="AC41" s="156" t="str">
        <f>IF(AND('Mapa final'!$AD$12="Muy Alta",'Mapa final'!$AF$12="Leve"),CONCATENATE("R2C",'Mapa final'!$S$12),"")</f>
        <v/>
      </c>
      <c r="AD41" s="156" t="str">
        <f>IF(AND('Mapa final'!$AD$12="Muy Alta",'Mapa final'!$AF$12="Leve"),CONCATENATE("R2C",'Mapa final'!$S$12),"")</f>
        <v/>
      </c>
      <c r="AE41" s="156" t="str">
        <f>IF(AND('Mapa final'!$AD$12="Muy Alta",'Mapa final'!$AF$12="Leve"),CONCATENATE("R2C",'Mapa final'!$S$12),"")</f>
        <v/>
      </c>
      <c r="AF41" s="156" t="str">
        <f>IF(AND('Mapa final'!$AD$12="Muy Alta",'Mapa final'!$AF$12="Leve"),CONCATENATE("R2C",'Mapa final'!$S$12),"")</f>
        <v/>
      </c>
      <c r="AG41" s="45" t="str">
        <f>IF(AND('Mapa final'!$AD$12="Muy Alta",'Mapa final'!$AF$12="Leve"),CONCATENATE("R2C",'Mapa final'!$S$12),"")</f>
        <v/>
      </c>
      <c r="AH41" s="46" t="str">
        <f>IF(AND('Mapa final'!$AD$12="Muy Alta",'Mapa final'!$AF$12="Catastrófico"),CONCATENATE("R2C",'Mapa final'!$S$12),"")</f>
        <v/>
      </c>
      <c r="AI41" s="158" t="str">
        <f>IF(AND('Mapa final'!$AD$12="Muy Alta",'Mapa final'!$AF$12="Catastrófico"),CONCATENATE("R2C",'Mapa final'!$S$12),"")</f>
        <v/>
      </c>
      <c r="AJ41" s="158" t="str">
        <f>IF(AND('Mapa final'!$AD$12="Muy Alta",'Mapa final'!$AF$12="Catastrófico"),CONCATENATE("R2C",'Mapa final'!$S$12),"")</f>
        <v/>
      </c>
      <c r="AK41" s="158" t="str">
        <f>IF(AND('Mapa final'!$AD$12="Muy Alta",'Mapa final'!$AF$12="Catastrófico"),CONCATENATE("R2C",'Mapa final'!$S$12),"")</f>
        <v/>
      </c>
      <c r="AL41" s="158" t="str">
        <f>IF(AND('Mapa final'!$AD$12="Muy Alta",'Mapa final'!$AF$12="Catastrófico"),CONCATENATE("R2C",'Mapa final'!$S$12),"")</f>
        <v/>
      </c>
      <c r="AM41" s="47" t="str">
        <f>IF(AND('Mapa final'!$AD$12="Muy Alta",'Mapa final'!$AF$12="Catastrófico"),CONCATENATE("R2C",'Mapa final'!$S$12),"")</f>
        <v/>
      </c>
      <c r="AN41" s="70"/>
      <c r="AO41" s="392"/>
      <c r="AP41" s="393"/>
      <c r="AQ41" s="393"/>
      <c r="AR41" s="393"/>
      <c r="AS41" s="393"/>
      <c r="AT41" s="394"/>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73"/>
      <c r="C42" s="273"/>
      <c r="D42" s="274"/>
      <c r="E42" s="372"/>
      <c r="F42" s="371"/>
      <c r="G42" s="371"/>
      <c r="H42" s="371"/>
      <c r="I42" s="371"/>
      <c r="J42" s="65" t="str">
        <f>IF(AND('Mapa final'!$AD$12="Baja",'Mapa final'!$AF$12="Leve"),CONCATENATE("R2C",'Mapa final'!$S$12),"")</f>
        <v/>
      </c>
      <c r="K42" s="159" t="str">
        <f>IF(AND('Mapa final'!$AD$12="Baja",'Mapa final'!$AF$12="Leve"),CONCATENATE("R2C",'Mapa final'!$S$12),"")</f>
        <v/>
      </c>
      <c r="L42" s="159" t="str">
        <f>IF(AND('Mapa final'!$AD$12="Baja",'Mapa final'!$AF$12="Leve"),CONCATENATE("R2C",'Mapa final'!$S$12),"")</f>
        <v/>
      </c>
      <c r="M42" s="159" t="str">
        <f>IF(AND('Mapa final'!$AD$12="Baja",'Mapa final'!$AF$12="Leve"),CONCATENATE("R2C",'Mapa final'!$S$12),"")</f>
        <v/>
      </c>
      <c r="N42" s="159" t="str">
        <f>IF(AND('Mapa final'!$AD$12="Baja",'Mapa final'!$AF$12="Leve"),CONCATENATE("R2C",'Mapa final'!$S$12),"")</f>
        <v/>
      </c>
      <c r="O42" s="66" t="str">
        <f>IF(AND('Mapa final'!$AD$12="Baja",'Mapa final'!$AF$12="Leve"),CONCATENATE("R2C",'Mapa final'!$S$12),"")</f>
        <v/>
      </c>
      <c r="P42" s="157" t="str">
        <f>IF(AND('Mapa final'!$AD$12="Alta",'Mapa final'!$AF$12="Leve"),CONCATENATE("R2C",'Mapa final'!$S$12),"")</f>
        <v/>
      </c>
      <c r="Q42" s="157" t="str">
        <f>IF(AND('Mapa final'!$AD$13="Alta",'Mapa final'!$AF$13="Leve"),CONCATENATE("R2C",'Mapa final'!$S$13),"")</f>
        <v/>
      </c>
      <c r="R42" s="157" t="str">
        <f>IF(AND('Mapa final'!$AD$12="Alta",'Mapa final'!$AF$12="Leve"),CONCATENATE("R2C",'Mapa final'!$S$12),"")</f>
        <v/>
      </c>
      <c r="S42" s="157" t="str">
        <f>IF(AND('Mapa final'!$AD$13="Alta",'Mapa final'!$AF$13="Leve"),CONCATENATE("R2C",'Mapa final'!$S$13),"")</f>
        <v/>
      </c>
      <c r="T42" s="157" t="str">
        <f>IF(AND('Mapa final'!$AD$12="Alta",'Mapa final'!$AF$12="Leve"),CONCATENATE("R2C",'Mapa final'!$S$12),"")</f>
        <v/>
      </c>
      <c r="U42" s="58" t="str">
        <f>IF(AND('Mapa final'!$AD$13="Alta",'Mapa final'!$AF$13="Leve"),CONCATENATE("R2C",'Mapa final'!$S$13),"")</f>
        <v/>
      </c>
      <c r="V42" s="57" t="str">
        <f>IF(AND('Mapa final'!$AD$12="Alta",'Mapa final'!$AF$12="Leve"),CONCATENATE("R2C",'Mapa final'!$S$12),"")</f>
        <v/>
      </c>
      <c r="W42" s="157" t="str">
        <f>IF(AND('Mapa final'!$AD$13="Alta",'Mapa final'!$AF$13="Leve"),CONCATENATE("R2C",'Mapa final'!$S$13),"")</f>
        <v/>
      </c>
      <c r="X42" s="157" t="str">
        <f>IF(AND('Mapa final'!$AD$12="Alta",'Mapa final'!$AF$12="Leve"),CONCATENATE("R2C",'Mapa final'!$S$12),"")</f>
        <v/>
      </c>
      <c r="Y42" s="157" t="str">
        <f>IF(AND('Mapa final'!$AD$13="Alta",'Mapa final'!$AF$13="Leve"),CONCATENATE("R2C",'Mapa final'!$S$13),"")</f>
        <v/>
      </c>
      <c r="Z42" s="157" t="str">
        <f>IF(AND('Mapa final'!$AD$12="Alta",'Mapa final'!$AF$12="Leve"),CONCATENATE("R2C",'Mapa final'!$S$12),"")</f>
        <v/>
      </c>
      <c r="AA42" s="58" t="str">
        <f>IF(AND('Mapa final'!$AD$13="Alta",'Mapa final'!$AF$13="Leve"),CONCATENATE("R2C",'Mapa final'!$S$13),"")</f>
        <v/>
      </c>
      <c r="AB42" s="44" t="str">
        <f>IF(AND('Mapa final'!$AD$12="Muy Alta",'Mapa final'!$AF$12="Leve"),CONCATENATE("R2C",'Mapa final'!$S$12),"")</f>
        <v/>
      </c>
      <c r="AC42" s="156" t="str">
        <f>IF(AND('Mapa final'!$AD$12="Muy Alta",'Mapa final'!$AF$12="Leve"),CONCATENATE("R2C",'Mapa final'!$S$12),"")</f>
        <v/>
      </c>
      <c r="AD42" s="156" t="str">
        <f>IF(AND('Mapa final'!$AD$12="Muy Alta",'Mapa final'!$AF$12="Leve"),CONCATENATE("R2C",'Mapa final'!$S$12),"")</f>
        <v/>
      </c>
      <c r="AE42" s="156" t="str">
        <f>IF(AND('Mapa final'!$AD$12="Muy Alta",'Mapa final'!$AF$12="Leve"),CONCATENATE("R2C",'Mapa final'!$S$12),"")</f>
        <v/>
      </c>
      <c r="AF42" s="156" t="str">
        <f>IF(AND('Mapa final'!$AD$12="Muy Alta",'Mapa final'!$AF$12="Leve"),CONCATENATE("R2C",'Mapa final'!$S$12),"")</f>
        <v/>
      </c>
      <c r="AG42" s="45" t="str">
        <f>IF(AND('Mapa final'!$AD$12="Muy Alta",'Mapa final'!$AF$12="Leve"),CONCATENATE("R2C",'Mapa final'!$S$12),"")</f>
        <v/>
      </c>
      <c r="AH42" s="46" t="str">
        <f>IF(AND('Mapa final'!$AD$12="Muy Alta",'Mapa final'!$AF$12="Catastrófico"),CONCATENATE("R2C",'Mapa final'!$S$12),"")</f>
        <v/>
      </c>
      <c r="AI42" s="158" t="str">
        <f>IF(AND('Mapa final'!$AD$12="Muy Alta",'Mapa final'!$AF$12="Catastrófico"),CONCATENATE("R2C",'Mapa final'!$S$12),"")</f>
        <v/>
      </c>
      <c r="AJ42" s="158" t="str">
        <f>IF(AND('Mapa final'!$AD$12="Muy Alta",'Mapa final'!$AF$12="Catastrófico"),CONCATENATE("R2C",'Mapa final'!$S$12),"")</f>
        <v/>
      </c>
      <c r="AK42" s="158" t="str">
        <f>IF(AND('Mapa final'!$AD$12="Muy Alta",'Mapa final'!$AF$12="Catastrófico"),CONCATENATE("R2C",'Mapa final'!$S$12),"")</f>
        <v/>
      </c>
      <c r="AL42" s="158" t="str">
        <f>IF(AND('Mapa final'!$AD$12="Muy Alta",'Mapa final'!$AF$12="Catastrófico"),CONCATENATE("R2C",'Mapa final'!$S$12),"")</f>
        <v/>
      </c>
      <c r="AM42" s="47" t="str">
        <f>IF(AND('Mapa final'!$AD$12="Muy Alta",'Mapa final'!$AF$12="Catastrófico"),CONCATENATE("R2C",'Mapa final'!$S$12),"")</f>
        <v/>
      </c>
      <c r="AN42" s="70"/>
      <c r="AO42" s="392"/>
      <c r="AP42" s="393"/>
      <c r="AQ42" s="393"/>
      <c r="AR42" s="393"/>
      <c r="AS42" s="393"/>
      <c r="AT42" s="394"/>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73"/>
      <c r="C43" s="273"/>
      <c r="D43" s="274"/>
      <c r="E43" s="372"/>
      <c r="F43" s="371"/>
      <c r="G43" s="371"/>
      <c r="H43" s="371"/>
      <c r="I43" s="371"/>
      <c r="J43" s="65" t="str">
        <f>IF(AND('Mapa final'!$AD$12="Baja",'Mapa final'!$AF$12="Leve"),CONCATENATE("R2C",'Mapa final'!$S$12),"")</f>
        <v/>
      </c>
      <c r="K43" s="159" t="str">
        <f>IF(AND('Mapa final'!$AD$12="Baja",'Mapa final'!$AF$12="Leve"),CONCATENATE("R2C",'Mapa final'!$S$12),"")</f>
        <v/>
      </c>
      <c r="L43" s="159" t="str">
        <f>IF(AND('Mapa final'!$AD$12="Baja",'Mapa final'!$AF$12="Leve"),CONCATENATE("R2C",'Mapa final'!$S$12),"")</f>
        <v/>
      </c>
      <c r="M43" s="159" t="str">
        <f>IF(AND('Mapa final'!$AD$12="Baja",'Mapa final'!$AF$12="Leve"),CONCATENATE("R2C",'Mapa final'!$S$12),"")</f>
        <v/>
      </c>
      <c r="N43" s="159" t="str">
        <f>IF(AND('Mapa final'!$AD$12="Baja",'Mapa final'!$AF$12="Leve"),CONCATENATE("R2C",'Mapa final'!$S$12),"")</f>
        <v/>
      </c>
      <c r="O43" s="66" t="str">
        <f>IF(AND('Mapa final'!$AD$12="Baja",'Mapa final'!$AF$12="Leve"),CONCATENATE("R2C",'Mapa final'!$S$12),"")</f>
        <v/>
      </c>
      <c r="P43" s="157" t="str">
        <f>IF(AND('Mapa final'!$AD$12="Alta",'Mapa final'!$AF$12="Leve"),CONCATENATE("R2C",'Mapa final'!$S$12),"")</f>
        <v/>
      </c>
      <c r="Q43" s="157" t="str">
        <f>IF(AND('Mapa final'!$AD$13="Alta",'Mapa final'!$AF$13="Leve"),CONCATENATE("R2C",'Mapa final'!$S$13),"")</f>
        <v/>
      </c>
      <c r="R43" s="157" t="str">
        <f>IF(AND('Mapa final'!$AD$12="Alta",'Mapa final'!$AF$12="Leve"),CONCATENATE("R2C",'Mapa final'!$S$12),"")</f>
        <v/>
      </c>
      <c r="S43" s="157" t="str">
        <f>IF(AND('Mapa final'!$AD$13="Alta",'Mapa final'!$AF$13="Leve"),CONCATENATE("R2C",'Mapa final'!$S$13),"")</f>
        <v/>
      </c>
      <c r="T43" s="157" t="str">
        <f>IF(AND('Mapa final'!$AD$12="Alta",'Mapa final'!$AF$12="Leve"),CONCATENATE("R2C",'Mapa final'!$S$12),"")</f>
        <v/>
      </c>
      <c r="U43" s="58" t="str">
        <f>IF(AND('Mapa final'!$AD$13="Alta",'Mapa final'!$AF$13="Leve"),CONCATENATE("R2C",'Mapa final'!$S$13),"")</f>
        <v/>
      </c>
      <c r="V43" s="57" t="str">
        <f>IF(AND('Mapa final'!$AD$12="Alta",'Mapa final'!$AF$12="Leve"),CONCATENATE("R2C",'Mapa final'!$S$12),"")</f>
        <v/>
      </c>
      <c r="W43" s="157" t="str">
        <f>IF(AND('Mapa final'!$AD$13="Alta",'Mapa final'!$AF$13="Leve"),CONCATENATE("R2C",'Mapa final'!$S$13),"")</f>
        <v/>
      </c>
      <c r="X43" s="157" t="str">
        <f>IF(AND('Mapa final'!$AD$12="Alta",'Mapa final'!$AF$12="Leve"),CONCATENATE("R2C",'Mapa final'!$S$12),"")</f>
        <v/>
      </c>
      <c r="Y43" s="157" t="str">
        <f>IF(AND('Mapa final'!$AD$13="Alta",'Mapa final'!$AF$13="Leve"),CONCATENATE("R2C",'Mapa final'!$S$13),"")</f>
        <v/>
      </c>
      <c r="Z43" s="157" t="str">
        <f>IF(AND('Mapa final'!$AD$12="Alta",'Mapa final'!$AF$12="Leve"),CONCATENATE("R2C",'Mapa final'!$S$12),"")</f>
        <v/>
      </c>
      <c r="AA43" s="58" t="str">
        <f>IF(AND('Mapa final'!$AD$13="Alta",'Mapa final'!$AF$13="Leve"),CONCATENATE("R2C",'Mapa final'!$S$13),"")</f>
        <v/>
      </c>
      <c r="AB43" s="44" t="str">
        <f>IF(AND('Mapa final'!$AD$12="Muy Alta",'Mapa final'!$AF$12="Leve"),CONCATENATE("R2C",'Mapa final'!$S$12),"")</f>
        <v/>
      </c>
      <c r="AC43" s="156" t="str">
        <f>IF(AND('Mapa final'!$AD$12="Muy Alta",'Mapa final'!$AF$12="Leve"),CONCATENATE("R2C",'Mapa final'!$S$12),"")</f>
        <v/>
      </c>
      <c r="AD43" s="156" t="str">
        <f>IF(AND('Mapa final'!$AD$12="Muy Alta",'Mapa final'!$AF$12="Leve"),CONCATENATE("R2C",'Mapa final'!$S$12),"")</f>
        <v/>
      </c>
      <c r="AE43" s="156" t="str">
        <f>IF(AND('Mapa final'!$AD$12="Muy Alta",'Mapa final'!$AF$12="Leve"),CONCATENATE("R2C",'Mapa final'!$S$12),"")</f>
        <v/>
      </c>
      <c r="AF43" s="156" t="str">
        <f>IF(AND('Mapa final'!$AD$12="Muy Alta",'Mapa final'!$AF$12="Leve"),CONCATENATE("R2C",'Mapa final'!$S$12),"")</f>
        <v/>
      </c>
      <c r="AG43" s="45" t="str">
        <f>IF(AND('Mapa final'!$AD$12="Muy Alta",'Mapa final'!$AF$12="Leve"),CONCATENATE("R2C",'Mapa final'!$S$12),"")</f>
        <v/>
      </c>
      <c r="AH43" s="46" t="str">
        <f>IF(AND('Mapa final'!$AD$12="Muy Alta",'Mapa final'!$AF$12="Catastrófico"),CONCATENATE("R2C",'Mapa final'!$S$12),"")</f>
        <v/>
      </c>
      <c r="AI43" s="158" t="str">
        <f>IF(AND('Mapa final'!$AD$12="Muy Alta",'Mapa final'!$AF$12="Catastrófico"),CONCATENATE("R2C",'Mapa final'!$S$12),"")</f>
        <v/>
      </c>
      <c r="AJ43" s="158" t="str">
        <f>IF(AND('Mapa final'!$AD$12="Muy Alta",'Mapa final'!$AF$12="Catastrófico"),CONCATENATE("R2C",'Mapa final'!$S$12),"")</f>
        <v/>
      </c>
      <c r="AK43" s="158" t="str">
        <f>IF(AND('Mapa final'!$AD$12="Muy Alta",'Mapa final'!$AF$12="Catastrófico"),CONCATENATE("R2C",'Mapa final'!$S$12),"")</f>
        <v/>
      </c>
      <c r="AL43" s="158" t="str">
        <f>IF(AND('Mapa final'!$AD$12="Muy Alta",'Mapa final'!$AF$12="Catastrófico"),CONCATENATE("R2C",'Mapa final'!$S$12),"")</f>
        <v/>
      </c>
      <c r="AM43" s="47" t="str">
        <f>IF(AND('Mapa final'!$AD$12="Muy Alta",'Mapa final'!$AF$12="Catastrófico"),CONCATENATE("R2C",'Mapa final'!$S$12),"")</f>
        <v/>
      </c>
      <c r="AN43" s="70"/>
      <c r="AO43" s="392"/>
      <c r="AP43" s="393"/>
      <c r="AQ43" s="393"/>
      <c r="AR43" s="393"/>
      <c r="AS43" s="393"/>
      <c r="AT43" s="394"/>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73"/>
      <c r="C44" s="273"/>
      <c r="D44" s="274"/>
      <c r="E44" s="372"/>
      <c r="F44" s="371"/>
      <c r="G44" s="371"/>
      <c r="H44" s="371"/>
      <c r="I44" s="371"/>
      <c r="J44" s="65" t="str">
        <f>IF(AND('Mapa final'!$AD$12="Baja",'Mapa final'!$AF$12="Leve"),CONCATENATE("R2C",'Mapa final'!$S$12),"")</f>
        <v/>
      </c>
      <c r="K44" s="159" t="str">
        <f>IF(AND('Mapa final'!$AD$12="Baja",'Mapa final'!$AF$12="Leve"),CONCATENATE("R2C",'Mapa final'!$S$12),"")</f>
        <v/>
      </c>
      <c r="L44" s="159" t="str">
        <f>IF(AND('Mapa final'!$AD$12="Baja",'Mapa final'!$AF$12="Leve"),CONCATENATE("R2C",'Mapa final'!$S$12),"")</f>
        <v/>
      </c>
      <c r="M44" s="159" t="str">
        <f>IF(AND('Mapa final'!$AD$12="Baja",'Mapa final'!$AF$12="Leve"),CONCATENATE("R2C",'Mapa final'!$S$12),"")</f>
        <v/>
      </c>
      <c r="N44" s="159" t="str">
        <f>IF(AND('Mapa final'!$AD$12="Baja",'Mapa final'!$AF$12="Leve"),CONCATENATE("R2C",'Mapa final'!$S$12),"")</f>
        <v/>
      </c>
      <c r="O44" s="66" t="str">
        <f>IF(AND('Mapa final'!$AD$12="Baja",'Mapa final'!$AF$12="Leve"),CONCATENATE("R2C",'Mapa final'!$S$12),"")</f>
        <v/>
      </c>
      <c r="P44" s="157" t="str">
        <f>IF(AND('Mapa final'!$AD$12="Alta",'Mapa final'!$AF$12="Leve"),CONCATENATE("R2C",'Mapa final'!$S$12),"")</f>
        <v/>
      </c>
      <c r="Q44" s="157" t="str">
        <f>IF(AND('Mapa final'!$AD$17="Baja",'Mapa final'!$AF$17="Menor"),CONCATENATE("R3C",'Mapa final'!$S$17),"")</f>
        <v>R3C1</v>
      </c>
      <c r="R44" s="157" t="str">
        <f>IF(AND('Mapa final'!$AD$12="Alta",'Mapa final'!$AF$12="Leve"),CONCATENATE("R2C",'Mapa final'!$S$12),"")</f>
        <v/>
      </c>
      <c r="S44" s="157" t="str">
        <f>IF(AND('Mapa final'!$AD$13="Alta",'Mapa final'!$AF$13="Leve"),CONCATENATE("R2C",'Mapa final'!$S$13),"")</f>
        <v/>
      </c>
      <c r="T44" s="157" t="str">
        <f>IF(AND('Mapa final'!$AD$12="Alta",'Mapa final'!$AF$12="Leve"),CONCATENATE("R2C",'Mapa final'!$S$12),"")</f>
        <v/>
      </c>
      <c r="U44" s="58" t="str">
        <f>IF(AND('Mapa final'!$AD$13="Alta",'Mapa final'!$AF$13="Leve"),CONCATENATE("R2C",'Mapa final'!$S$13),"")</f>
        <v/>
      </c>
      <c r="V44" s="57" t="str">
        <f>IF(AND('Mapa final'!$AD$12="Alta",'Mapa final'!$AF$12="Leve"),CONCATENATE("R2C",'Mapa final'!$S$12),"")</f>
        <v/>
      </c>
      <c r="W44" s="157" t="str">
        <f>IF(AND('Mapa final'!$AD$13="Alta",'Mapa final'!$AF$13="Leve"),CONCATENATE("R2C",'Mapa final'!$S$13),"")</f>
        <v/>
      </c>
      <c r="X44" s="157" t="str">
        <f>IF(AND('Mapa final'!$AD$12="Alta",'Mapa final'!$AF$12="Leve"),CONCATENATE("R2C",'Mapa final'!$S$12),"")</f>
        <v/>
      </c>
      <c r="Y44" s="157" t="str">
        <f>IF(AND('Mapa final'!$AD$13="Alta",'Mapa final'!$AF$13="Leve"),CONCATENATE("R2C",'Mapa final'!$S$13),"")</f>
        <v/>
      </c>
      <c r="Z44" s="157" t="str">
        <f>IF(AND('Mapa final'!$AD$12="Alta",'Mapa final'!$AF$12="Leve"),CONCATENATE("R2C",'Mapa final'!$S$12),"")</f>
        <v/>
      </c>
      <c r="AA44" s="58" t="str">
        <f>IF(AND('Mapa final'!$AD$13="Alta",'Mapa final'!$AF$13="Leve"),CONCATENATE("R2C",'Mapa final'!$S$13),"")</f>
        <v/>
      </c>
      <c r="AB44" s="44" t="str">
        <f>IF(AND('Mapa final'!$AD$12="Muy Alta",'Mapa final'!$AF$12="Leve"),CONCATENATE("R2C",'Mapa final'!$S$12),"")</f>
        <v/>
      </c>
      <c r="AC44" s="156" t="str">
        <f>IF(AND('Mapa final'!$AD$12="Muy Alta",'Mapa final'!$AF$12="Leve"),CONCATENATE("R2C",'Mapa final'!$S$12),"")</f>
        <v/>
      </c>
      <c r="AD44" s="156" t="str">
        <f>IF(AND('Mapa final'!$AD$12="Muy Alta",'Mapa final'!$AF$12="Leve"),CONCATENATE("R2C",'Mapa final'!$S$12),"")</f>
        <v/>
      </c>
      <c r="AE44" s="156" t="str">
        <f>IF(AND('Mapa final'!$AD$12="Muy Alta",'Mapa final'!$AF$12="Leve"),CONCATENATE("R2C",'Mapa final'!$S$12),"")</f>
        <v/>
      </c>
      <c r="AF44" s="156" t="str">
        <f>IF(AND('Mapa final'!$AD$12="Muy Alta",'Mapa final'!$AF$12="Leve"),CONCATENATE("R2C",'Mapa final'!$S$12),"")</f>
        <v/>
      </c>
      <c r="AG44" s="45" t="str">
        <f>IF(AND('Mapa final'!$AD$12="Muy Alta",'Mapa final'!$AF$12="Leve"),CONCATENATE("R2C",'Mapa final'!$S$12),"")</f>
        <v/>
      </c>
      <c r="AH44" s="46" t="str">
        <f>IF(AND('Mapa final'!$AD$12="Muy Alta",'Mapa final'!$AF$12="Catastrófico"),CONCATENATE("R2C",'Mapa final'!$S$12),"")</f>
        <v/>
      </c>
      <c r="AI44" s="158" t="str">
        <f>IF(AND('Mapa final'!$AD$12="Muy Alta",'Mapa final'!$AF$12="Catastrófico"),CONCATENATE("R2C",'Mapa final'!$S$12),"")</f>
        <v/>
      </c>
      <c r="AJ44" s="158" t="str">
        <f>IF(AND('Mapa final'!$AD$12="Muy Alta",'Mapa final'!$AF$12="Catastrófico"),CONCATENATE("R2C",'Mapa final'!$S$12),"")</f>
        <v/>
      </c>
      <c r="AK44" s="158" t="str">
        <f>IF(AND('Mapa final'!$AD$12="Muy Alta",'Mapa final'!$AF$12="Catastrófico"),CONCATENATE("R2C",'Mapa final'!$S$12),"")</f>
        <v/>
      </c>
      <c r="AL44" s="158" t="str">
        <f>IF(AND('Mapa final'!$AD$12="Muy Alta",'Mapa final'!$AF$12="Catastrófico"),CONCATENATE("R2C",'Mapa final'!$S$12),"")</f>
        <v/>
      </c>
      <c r="AM44" s="47" t="str">
        <f>IF(AND('Mapa final'!$AD$12="Muy Alta",'Mapa final'!$AF$12="Catastrófico"),CONCATENATE("R2C",'Mapa final'!$S$12),"")</f>
        <v/>
      </c>
      <c r="AN44" s="70"/>
      <c r="AO44" s="392"/>
      <c r="AP44" s="393"/>
      <c r="AQ44" s="393"/>
      <c r="AR44" s="393"/>
      <c r="AS44" s="393"/>
      <c r="AT44" s="394"/>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73"/>
      <c r="C45" s="273"/>
      <c r="D45" s="274"/>
      <c r="E45" s="373"/>
      <c r="F45" s="374"/>
      <c r="G45" s="374"/>
      <c r="H45" s="374"/>
      <c r="I45" s="374"/>
      <c r="J45" s="67" t="str">
        <f>IF(AND('Mapa final'!$AD$12="Baja",'Mapa final'!$AF$12="Leve"),CONCATENATE("R2C",'Mapa final'!$S$12),"")</f>
        <v/>
      </c>
      <c r="K45" s="68" t="str">
        <f>IF(AND('Mapa final'!$AD$12="Baja",'Mapa final'!$AF$12="Leve"),CONCATENATE("R2C",'Mapa final'!$S$12),"")</f>
        <v/>
      </c>
      <c r="L45" s="68" t="str">
        <f>IF(AND('Mapa final'!$AD$12="Baja",'Mapa final'!$AF$12="Leve"),CONCATENATE("R2C",'Mapa final'!$S$12),"")</f>
        <v/>
      </c>
      <c r="M45" s="68" t="str">
        <f>IF(AND('Mapa final'!$AD$12="Baja",'Mapa final'!$AF$12="Leve"),CONCATENATE("R2C",'Mapa final'!$S$12),"")</f>
        <v/>
      </c>
      <c r="N45" s="68" t="str">
        <f>IF(AND('Mapa final'!$AD$12="Baja",'Mapa final'!$AF$12="Leve"),CONCATENATE("R2C",'Mapa final'!$S$12),"")</f>
        <v/>
      </c>
      <c r="O45" s="69" t="str">
        <f>IF(AND('Mapa final'!$AD$12="Baja",'Mapa final'!$AF$12="Leve"),CONCATENATE("R2C",'Mapa final'!$S$12),"")</f>
        <v/>
      </c>
      <c r="P45" s="60" t="str">
        <f>IF(AND('Mapa final'!$AD$12="Alta",'Mapa final'!$AF$12="Leve"),CONCATENATE("R2C",'Mapa final'!$S$12),"")</f>
        <v/>
      </c>
      <c r="Q45" s="60" t="str">
        <f>IF(AND('Mapa final'!$AD$13="Alta",'Mapa final'!$AF$13="Leve"),CONCATENATE("R2C",'Mapa final'!$S$13),"")</f>
        <v/>
      </c>
      <c r="R45" s="60" t="str">
        <f>IF(AND('Mapa final'!$AD$12="Alta",'Mapa final'!$AF$12="Leve"),CONCATENATE("R2C",'Mapa final'!$S$12),"")</f>
        <v/>
      </c>
      <c r="S45" s="60" t="str">
        <f>IF(AND('Mapa final'!$AD$13="Alta",'Mapa final'!$AF$13="Leve"),CONCATENATE("R2C",'Mapa final'!$S$13),"")</f>
        <v/>
      </c>
      <c r="T45" s="60" t="str">
        <f>IF(AND('Mapa final'!$AD$12="Alta",'Mapa final'!$AF$12="Leve"),CONCATENATE("R2C",'Mapa final'!$S$12),"")</f>
        <v/>
      </c>
      <c r="U45" s="61" t="str">
        <f>IF(AND('Mapa final'!$AD$13="Alta",'Mapa final'!$AF$13="Leve"),CONCATENATE("R2C",'Mapa final'!$S$13),"")</f>
        <v/>
      </c>
      <c r="V45" s="59" t="str">
        <f>IF(AND('Mapa final'!$AD$12="Alta",'Mapa final'!$AF$12="Leve"),CONCATENATE("R2C",'Mapa final'!$S$12),"")</f>
        <v/>
      </c>
      <c r="W45" s="60" t="str">
        <f>IF(AND('Mapa final'!$AD$13="Alta",'Mapa final'!$AF$13="Leve"),CONCATENATE("R2C",'Mapa final'!$S$13),"")</f>
        <v/>
      </c>
      <c r="X45" s="60" t="str">
        <f>IF(AND('Mapa final'!$AD$12="Alta",'Mapa final'!$AF$12="Leve"),CONCATENATE("R2C",'Mapa final'!$S$12),"")</f>
        <v/>
      </c>
      <c r="Y45" s="60" t="str">
        <f>IF(AND('Mapa final'!$AD$13="Alta",'Mapa final'!$AF$13="Leve"),CONCATENATE("R2C",'Mapa final'!$S$13),"")</f>
        <v/>
      </c>
      <c r="Z45" s="60" t="str">
        <f>IF(AND('Mapa final'!$AD$12="Alta",'Mapa final'!$AF$12="Leve"),CONCATENATE("R2C",'Mapa final'!$S$12),"")</f>
        <v/>
      </c>
      <c r="AA45" s="61" t="str">
        <f>IF(AND('Mapa final'!$AD$13="Alta",'Mapa final'!$AF$13="Leve"),CONCATENATE("R2C",'Mapa final'!$S$13),"")</f>
        <v/>
      </c>
      <c r="AB45" s="48" t="str">
        <f>IF(AND('Mapa final'!$AD$12="Muy Alta",'Mapa final'!$AF$12="Leve"),CONCATENATE("R2C",'Mapa final'!$S$12),"")</f>
        <v/>
      </c>
      <c r="AC45" s="49" t="str">
        <f>IF(AND('Mapa final'!$AD$12="Muy Alta",'Mapa final'!$AF$12="Leve"),CONCATENATE("R2C",'Mapa final'!$S$12),"")</f>
        <v/>
      </c>
      <c r="AD45" s="49" t="str">
        <f>IF(AND('Mapa final'!$AD$12="Muy Alta",'Mapa final'!$AF$12="Leve"),CONCATENATE("R2C",'Mapa final'!$S$12),"")</f>
        <v/>
      </c>
      <c r="AE45" s="49" t="str">
        <f>IF(AND('Mapa final'!$AD$12="Muy Alta",'Mapa final'!$AF$12="Leve"),CONCATENATE("R2C",'Mapa final'!$S$12),"")</f>
        <v/>
      </c>
      <c r="AF45" s="49" t="str">
        <f>IF(AND('Mapa final'!$AD$12="Muy Alta",'Mapa final'!$AF$12="Leve"),CONCATENATE("R2C",'Mapa final'!$S$12),"")</f>
        <v/>
      </c>
      <c r="AG45" s="50" t="str">
        <f>IF(AND('Mapa final'!$AD$12="Muy Alta",'Mapa final'!$AF$12="Leve"),CONCATENATE("R2C",'Mapa final'!$S$12),"")</f>
        <v/>
      </c>
      <c r="AH45" s="51" t="str">
        <f>IF(AND('Mapa final'!$AD$12="Muy Alta",'Mapa final'!$AF$12="Catastrófico"),CONCATENATE("R2C",'Mapa final'!$S$12),"")</f>
        <v/>
      </c>
      <c r="AI45" s="52" t="str">
        <f>IF(AND('Mapa final'!$AD$12="Muy Alta",'Mapa final'!$AF$12="Catastrófico"),CONCATENATE("R2C",'Mapa final'!$S$12),"")</f>
        <v/>
      </c>
      <c r="AJ45" s="52" t="str">
        <f>IF(AND('Mapa final'!$AD$12="Muy Alta",'Mapa final'!$AF$12="Catastrófico"),CONCATENATE("R2C",'Mapa final'!$S$12),"")</f>
        <v/>
      </c>
      <c r="AK45" s="52" t="str">
        <f>IF(AND('Mapa final'!$AD$12="Muy Alta",'Mapa final'!$AF$12="Catastrófico"),CONCATENATE("R2C",'Mapa final'!$S$12),"")</f>
        <v/>
      </c>
      <c r="AL45" s="52" t="str">
        <f>IF(AND('Mapa final'!$AD$12="Muy Alta",'Mapa final'!$AF$12="Catastrófico"),CONCATENATE("R2C",'Mapa final'!$S$12),"")</f>
        <v/>
      </c>
      <c r="AM45" s="53" t="str">
        <f>IF(AND('Mapa final'!$AD$12="Muy Alta",'Mapa final'!$AF$12="Catastrófico"),CONCATENATE("R2C",'Mapa final'!$S$12),"")</f>
        <v/>
      </c>
      <c r="AN45" s="70"/>
      <c r="AO45" s="395"/>
      <c r="AP45" s="396"/>
      <c r="AQ45" s="396"/>
      <c r="AR45" s="396"/>
      <c r="AS45" s="396"/>
      <c r="AT45" s="397"/>
    </row>
    <row r="46" spans="1:80" ht="27" customHeight="1" x14ac:dyDescent="0.25">
      <c r="A46" s="70"/>
      <c r="B46" s="273"/>
      <c r="C46" s="273"/>
      <c r="D46" s="274"/>
      <c r="E46" s="368" t="s">
        <v>112</v>
      </c>
      <c r="F46" s="369"/>
      <c r="G46" s="369"/>
      <c r="H46" s="369"/>
      <c r="I46" s="386"/>
      <c r="J46" s="62" t="str">
        <f>IF(AND('Mapa final'!$AD$12="Baja",'Mapa final'!$AF$12="Leve"),CONCATENATE("R2C",'Mapa final'!$S$12),"")</f>
        <v/>
      </c>
      <c r="K46" s="63" t="str">
        <f>IF(AND('Mapa final'!$AD$12="Baja",'Mapa final'!$AF$12="Leve"),CONCATENATE("R2C",'Mapa final'!$S$12),"")</f>
        <v/>
      </c>
      <c r="L46" s="63" t="str">
        <f>IF(AND('Mapa final'!$AD$12="Baja",'Mapa final'!$AF$12="Leve"),CONCATENATE("R2C",'Mapa final'!$S$12),"")</f>
        <v/>
      </c>
      <c r="M46" s="63" t="str">
        <f>IF(AND('Mapa final'!$AD$12="Baja",'Mapa final'!$AF$12="Leve"),CONCATENATE("R2C",'Mapa final'!$S$12),"")</f>
        <v/>
      </c>
      <c r="N46" s="63" t="str">
        <f>IF(AND('Mapa final'!$AD$12="Baja",'Mapa final'!$AF$12="Leve"),CONCATENATE("R2C",'Mapa final'!$S$12),"")</f>
        <v/>
      </c>
      <c r="O46" s="64" t="str">
        <f>IF(AND('Mapa final'!$AD$12="Baja",'Mapa final'!$AF$12="Leve"),CONCATENATE("R2C",'Mapa final'!$S$12),"")</f>
        <v/>
      </c>
      <c r="P46" s="62" t="str">
        <f>IF(AND('Mapa final'!$AD$12="Baja",'Mapa final'!$AF$12="Leve"),CONCATENATE("R2C",'Mapa final'!$S$12),"")</f>
        <v/>
      </c>
      <c r="Q46" s="63" t="str">
        <f>IF(AND('Mapa final'!$AD$12="Baja",'Mapa final'!$AF$12="Leve"),CONCATENATE("R2C",'Mapa final'!$S$12),"")</f>
        <v/>
      </c>
      <c r="R46" s="63" t="str">
        <f>IF(AND('Mapa final'!$AD$12="Baja",'Mapa final'!$AF$12="Leve"),CONCATENATE("R2C",'Mapa final'!$S$12),"")</f>
        <v/>
      </c>
      <c r="S46" s="63" t="str">
        <f>IF(AND('Mapa final'!$AD$12="Baja",'Mapa final'!$AF$12="Leve"),CONCATENATE("R2C",'Mapa final'!$S$12),"")</f>
        <v/>
      </c>
      <c r="T46" s="63" t="str">
        <f>IF(AND('Mapa final'!$AD$12="Baja",'Mapa final'!$AF$12="Leve"),CONCATENATE("R2C",'Mapa final'!$S$12),"")</f>
        <v/>
      </c>
      <c r="U46" s="64" t="str">
        <f>IF(AND('Mapa final'!$AD$12="Baja",'Mapa final'!$AF$12="Leve"),CONCATENATE("R2C",'Mapa final'!$S$12),"")</f>
        <v/>
      </c>
      <c r="V46" s="54" t="str">
        <f>IF(AND('Mapa final'!$AD$12="Alta",'Mapa final'!$AF$12="Leve"),CONCATENATE("R2C",'Mapa final'!$S$12),"")</f>
        <v/>
      </c>
      <c r="W46" s="55" t="str">
        <f>IF(AND('Mapa final'!$AD$13="Alta",'Mapa final'!$AF$13="Leve"),CONCATENATE("R2C",'Mapa final'!$S$13),"")</f>
        <v/>
      </c>
      <c r="X46" s="55" t="str">
        <f>IF(AND('Mapa final'!$AD$12="Alta",'Mapa final'!$AF$12="Leve"),CONCATENATE("R2C",'Mapa final'!$S$12),"")</f>
        <v/>
      </c>
      <c r="Y46" s="55" t="str">
        <f>IF(AND('Mapa final'!$AD$13="Alta",'Mapa final'!$AF$13="Leve"),CONCATENATE("R2C",'Mapa final'!$S$13),"")</f>
        <v/>
      </c>
      <c r="Z46" s="55" t="str">
        <f>IF(AND('Mapa final'!$AD$12="Alta",'Mapa final'!$AF$12="Leve"),CONCATENATE("R2C",'Mapa final'!$S$12),"")</f>
        <v/>
      </c>
      <c r="AA46" s="56" t="str">
        <f>IF(AND('Mapa final'!$AD$13="Alta",'Mapa final'!$AF$13="Leve"),CONCATENATE("R2C",'Mapa final'!$S$13),"")</f>
        <v/>
      </c>
      <c r="AB46" s="38" t="str">
        <f>IF(AND('Mapa final'!$AD$12="Muy Alta",'Mapa final'!$AF$12="Leve"),CONCATENATE("R2C",'Mapa final'!$S$12),"")</f>
        <v/>
      </c>
      <c r="AC46" s="39" t="str">
        <f>IF(AND('Mapa final'!$AD$12="Muy Alta",'Mapa final'!$AF$12="Leve"),CONCATENATE("R2C",'Mapa final'!$S$12),"")</f>
        <v/>
      </c>
      <c r="AD46" s="39" t="str">
        <f>IF(AND('Mapa final'!$AD$12="Muy Alta",'Mapa final'!$AF$12="Leve"),CONCATENATE("R2C",'Mapa final'!$S$12),"")</f>
        <v/>
      </c>
      <c r="AE46" s="39" t="str">
        <f>IF(AND('Mapa final'!$AD$12="Muy Alta",'Mapa final'!$AF$12="Leve"),CONCATENATE("R2C",'Mapa final'!$S$12),"")</f>
        <v/>
      </c>
      <c r="AF46" s="39" t="str">
        <f>IF(AND('Mapa final'!$AD$12="Muy Alta",'Mapa final'!$AF$12="Leve"),CONCATENATE("R2C",'Mapa final'!$S$12),"")</f>
        <v/>
      </c>
      <c r="AG46" s="40" t="str">
        <f>IF(AND('Mapa final'!$AD$12="Muy Alta",'Mapa final'!$AF$12="Leve"),CONCATENATE("R2C",'Mapa final'!$S$12),"")</f>
        <v/>
      </c>
      <c r="AH46" s="41" t="str">
        <f>IF(AND('Mapa final'!$AD$12="Muy Alta",'Mapa final'!$AF$12="Catastrófico"),CONCATENATE("R2C",'Mapa final'!$S$12),"")</f>
        <v/>
      </c>
      <c r="AI46" s="42" t="str">
        <f>IF(AND('Mapa final'!$AD$12="Muy Alta",'Mapa final'!$AF$12="Catastrófico"),CONCATENATE("R2C",'Mapa final'!$S$12),"")</f>
        <v/>
      </c>
      <c r="AJ46" s="42" t="str">
        <f>IF(AND('Mapa final'!$AD$12="Muy Alta",'Mapa final'!$AF$12="Catastrófico"),CONCATENATE("R2C",'Mapa final'!$S$12),"")</f>
        <v/>
      </c>
      <c r="AK46" s="42" t="str">
        <f>IF(AND('Mapa final'!$AD$12="Muy Alta",'Mapa final'!$AF$12="Catastrófico"),CONCATENATE("R2C",'Mapa final'!$S$12),"")</f>
        <v/>
      </c>
      <c r="AL46" s="42" t="str">
        <f>IF(AND('Mapa final'!$AD$12="Muy Alta",'Mapa final'!$AF$12="Catastrófico"),CONCATENATE("R2C",'Mapa final'!$S$12),"")</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7" customHeight="1" x14ac:dyDescent="0.25">
      <c r="A47" s="70"/>
      <c r="B47" s="273"/>
      <c r="C47" s="273"/>
      <c r="D47" s="274"/>
      <c r="E47" s="370"/>
      <c r="F47" s="371"/>
      <c r="G47" s="371"/>
      <c r="H47" s="371"/>
      <c r="I47" s="387"/>
      <c r="J47" s="65" t="str">
        <f>IF(AND('Mapa final'!$AD$12="Baja",'Mapa final'!$AF$12="Leve"),CONCATENATE("R2C",'Mapa final'!$S$12),"")</f>
        <v/>
      </c>
      <c r="K47" s="159" t="str">
        <f>IF(AND('Mapa final'!$AD$12="Baja",'Mapa final'!$AF$12="Leve"),CONCATENATE("R2C",'Mapa final'!$S$12),"")</f>
        <v/>
      </c>
      <c r="L47" s="159" t="str">
        <f>IF(AND('Mapa final'!$AD$12="Baja",'Mapa final'!$AF$12="Leve"),CONCATENATE("R2C",'Mapa final'!$S$12),"")</f>
        <v/>
      </c>
      <c r="M47" s="159" t="str">
        <f>IF(AND('Mapa final'!$AD$12="Baja",'Mapa final'!$AF$12="Leve"),CONCATENATE("R2C",'Mapa final'!$S$12),"")</f>
        <v/>
      </c>
      <c r="N47" s="159" t="str">
        <f>IF(AND('Mapa final'!$AD$12="Baja",'Mapa final'!$AF$12="Leve"),CONCATENATE("R2C",'Mapa final'!$S$12),"")</f>
        <v/>
      </c>
      <c r="O47" s="66" t="str">
        <f>IF(AND('Mapa final'!$AD$12="Baja",'Mapa final'!$AF$12="Leve"),CONCATENATE("R2C",'Mapa final'!$S$12),"")</f>
        <v/>
      </c>
      <c r="P47" s="65" t="str">
        <f>IF(AND('Mapa final'!$AD$12="Baja",'Mapa final'!$AF$12="Leve"),CONCATENATE("R2C",'Mapa final'!$S$12),"")</f>
        <v/>
      </c>
      <c r="Q47" s="159" t="str">
        <f>IF(AND('Mapa final'!$AD$12="Baja",'Mapa final'!$AF$12="Leve"),CONCATENATE("R2C",'Mapa final'!$S$12),"")</f>
        <v/>
      </c>
      <c r="R47" s="159" t="str">
        <f>IF(AND('Mapa final'!$AD$12="Baja",'Mapa final'!$AF$12="Leve"),CONCATENATE("R2C",'Mapa final'!$S$12),"")</f>
        <v/>
      </c>
      <c r="S47" s="159" t="str">
        <f>IF(AND('Mapa final'!$AD$12="Baja",'Mapa final'!$AF$12="Leve"),CONCATENATE("R2C",'Mapa final'!$S$12),"")</f>
        <v/>
      </c>
      <c r="T47" s="159" t="str">
        <f>IF(AND('Mapa final'!$AD$12="Baja",'Mapa final'!$AF$12="Leve"),CONCATENATE("R2C",'Mapa final'!$S$12),"")</f>
        <v/>
      </c>
      <c r="U47" s="66" t="str">
        <f>IF(AND('Mapa final'!$AD$12="Baja",'Mapa final'!$AF$12="Leve"),CONCATENATE("R2C",'Mapa final'!$S$12),"")</f>
        <v/>
      </c>
      <c r="V47" s="57" t="str">
        <f>IF(AND('Mapa final'!$AD$12="Alta",'Mapa final'!$AF$12="Leve"),CONCATENATE("R2C",'Mapa final'!$S$12),"")</f>
        <v/>
      </c>
      <c r="W47" s="157" t="str">
        <f>IF(AND('Mapa final'!$AD$13="Alta",'Mapa final'!$AF$13="Leve"),CONCATENATE("R2C",'Mapa final'!$S$13),"")</f>
        <v/>
      </c>
      <c r="X47" s="157" t="str">
        <f>IF(AND('Mapa final'!$AD$12="Alta",'Mapa final'!$AF$12="Leve"),CONCATENATE("R2C",'Mapa final'!$S$12),"")</f>
        <v/>
      </c>
      <c r="Y47" s="157" t="str">
        <f>IF(AND('Mapa final'!$AD$13="Alta",'Mapa final'!$AF$13="Leve"),CONCATENATE("R2C",'Mapa final'!$S$13),"")</f>
        <v/>
      </c>
      <c r="Z47" s="157" t="str">
        <f>IF(AND('Mapa final'!$AD$12="Alta",'Mapa final'!$AF$12="Leve"),CONCATENATE("R2C",'Mapa final'!$S$12),"")</f>
        <v/>
      </c>
      <c r="AA47" s="58" t="str">
        <f>IF(AND('Mapa final'!$AD$13="Alta",'Mapa final'!$AF$13="Leve"),CONCATENATE("R2C",'Mapa final'!$S$13),"")</f>
        <v/>
      </c>
      <c r="AB47" s="44" t="str">
        <f>IF(AND('Mapa final'!$AD$12="Muy Alta",'Mapa final'!$AF$12="Leve"),CONCATENATE("R2C",'Mapa final'!$S$12),"")</f>
        <v/>
      </c>
      <c r="AC47" s="156" t="str">
        <f>IF(AND('Mapa final'!$AD$12="Muy Alta",'Mapa final'!$AF$12="Leve"),CONCATENATE("R2C",'Mapa final'!$S$12),"")</f>
        <v/>
      </c>
      <c r="AD47" s="156" t="str">
        <f>IF(AND('Mapa final'!$AD$12="Muy Alta",'Mapa final'!$AF$12="Leve"),CONCATENATE("R2C",'Mapa final'!$S$12),"")</f>
        <v/>
      </c>
      <c r="AE47" s="156" t="str">
        <f>IF(AND('Mapa final'!$AD$12="Muy Alta",'Mapa final'!$AF$12="Leve"),CONCATENATE("R2C",'Mapa final'!$S$12),"")</f>
        <v/>
      </c>
      <c r="AF47" s="156" t="str">
        <f>IF(AND('Mapa final'!$AD$12="Muy Alta",'Mapa final'!$AF$12="Leve"),CONCATENATE("R2C",'Mapa final'!$S$12),"")</f>
        <v/>
      </c>
      <c r="AG47" s="45" t="str">
        <f>IF(AND('Mapa final'!$AD$12="Muy Alta",'Mapa final'!$AF$12="Leve"),CONCATENATE("R2C",'Mapa final'!$S$12),"")</f>
        <v/>
      </c>
      <c r="AH47" s="46" t="str">
        <f>IF(AND('Mapa final'!$AD$12="Muy Alta",'Mapa final'!$AF$12="Catastrófico"),CONCATENATE("R2C",'Mapa final'!$S$12),"")</f>
        <v/>
      </c>
      <c r="AI47" s="158" t="str">
        <f>IF(AND('Mapa final'!$AD$12="Muy Alta",'Mapa final'!$AF$12="Catastrófico"),CONCATENATE("R2C",'Mapa final'!$S$12),"")</f>
        <v/>
      </c>
      <c r="AJ47" s="158" t="str">
        <f>IF(AND('Mapa final'!$AD$12="Muy Alta",'Mapa final'!$AF$12="Catastrófico"),CONCATENATE("R2C",'Mapa final'!$S$12),"")</f>
        <v/>
      </c>
      <c r="AK47" s="158" t="str">
        <f>IF(AND('Mapa final'!$AD$12="Muy Alta",'Mapa final'!$AF$12="Catastrófico"),CONCATENATE("R2C",'Mapa final'!$S$12),"")</f>
        <v/>
      </c>
      <c r="AL47" s="158" t="str">
        <f>IF(AND('Mapa final'!$AD$12="Muy Alta",'Mapa final'!$AF$12="Catastrófico"),CONCATENATE("R2C",'Mapa final'!$S$12),"")</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73"/>
      <c r="C48" s="273"/>
      <c r="D48" s="274"/>
      <c r="E48" s="370"/>
      <c r="F48" s="371"/>
      <c r="G48" s="371"/>
      <c r="H48" s="371"/>
      <c r="I48" s="387"/>
      <c r="J48" s="65" t="str">
        <f>IF(AND('Mapa final'!$AD$12="Baja",'Mapa final'!$AF$12="Leve"),CONCATENATE("R2C",'Mapa final'!$S$12),"")</f>
        <v/>
      </c>
      <c r="K48" s="159" t="str">
        <f>IF(AND('Mapa final'!$AD$12="Baja",'Mapa final'!$AF$12="Leve"),CONCATENATE("R2C",'Mapa final'!$S$12),"")</f>
        <v/>
      </c>
      <c r="L48" s="159" t="str">
        <f>IF(AND('Mapa final'!$AD$12="Baja",'Mapa final'!$AF$12="Leve"),CONCATENATE("R2C",'Mapa final'!$S$12),"")</f>
        <v/>
      </c>
      <c r="M48" s="159" t="str">
        <f>IF(AND('Mapa final'!$AD$12="Baja",'Mapa final'!$AF$12="Leve"),CONCATENATE("R2C",'Mapa final'!$S$12),"")</f>
        <v/>
      </c>
      <c r="N48" s="159" t="str">
        <f>IF(AND('Mapa final'!$AD$12="Baja",'Mapa final'!$AF$12="Leve"),CONCATENATE("R2C",'Mapa final'!$S$12),"")</f>
        <v/>
      </c>
      <c r="O48" s="66" t="str">
        <f>IF(AND('Mapa final'!$AD$12="Baja",'Mapa final'!$AF$12="Leve"),CONCATENATE("R2C",'Mapa final'!$S$12),"")</f>
        <v/>
      </c>
      <c r="P48" s="65" t="str">
        <f>IF(AND('Mapa final'!$AD$12="Baja",'Mapa final'!$AF$12="Leve"),CONCATENATE("R2C",'Mapa final'!$S$12),"")</f>
        <v/>
      </c>
      <c r="Q48" s="159" t="str">
        <f>IF(AND('Mapa final'!$AD$12="Baja",'Mapa final'!$AF$12="Leve"),CONCATENATE("R2C",'Mapa final'!$S$12),"")</f>
        <v/>
      </c>
      <c r="R48" s="159" t="str">
        <f>IF(AND('Mapa final'!$AD$12="Baja",'Mapa final'!$AF$12="Leve"),CONCATENATE("R2C",'Mapa final'!$S$12),"")</f>
        <v/>
      </c>
      <c r="S48" s="159" t="str">
        <f>IF(AND('Mapa final'!$AD$12="Baja",'Mapa final'!$AF$12="Leve"),CONCATENATE("R2C",'Mapa final'!$S$12),"")</f>
        <v/>
      </c>
      <c r="T48" s="159" t="str">
        <f>IF(AND('Mapa final'!$AD$12="Baja",'Mapa final'!$AF$12="Leve"),CONCATENATE("R2C",'Mapa final'!$S$12),"")</f>
        <v/>
      </c>
      <c r="U48" s="66" t="str">
        <f>IF(AND('Mapa final'!$AD$12="Baja",'Mapa final'!$AF$12="Leve"),CONCATENATE("R2C",'Mapa final'!$S$12),"")</f>
        <v/>
      </c>
      <c r="V48" s="57" t="str">
        <f>IF(AND('Mapa final'!$AD$12="Alta",'Mapa final'!$AF$12="Leve"),CONCATENATE("R2C",'Mapa final'!$S$12),"")</f>
        <v/>
      </c>
      <c r="W48" s="157" t="str">
        <f>IF(AND('Mapa final'!$AD$13="Alta",'Mapa final'!$AF$13="Leve"),CONCATENATE("R2C",'Mapa final'!$S$13),"")</f>
        <v/>
      </c>
      <c r="X48" s="157" t="str">
        <f>IF(AND('Mapa final'!$AD$12="Alta",'Mapa final'!$AF$12="Leve"),CONCATENATE("R2C",'Mapa final'!$S$12),"")</f>
        <v/>
      </c>
      <c r="Y48" s="157" t="str">
        <f>IF(AND('Mapa final'!$AD$13="Alta",'Mapa final'!$AF$13="Leve"),CONCATENATE("R2C",'Mapa final'!$S$13),"")</f>
        <v/>
      </c>
      <c r="Z48" s="157" t="str">
        <f>IF(AND('Mapa final'!$AD$12="Alta",'Mapa final'!$AF$12="Leve"),CONCATENATE("R2C",'Mapa final'!$S$12),"")</f>
        <v/>
      </c>
      <c r="AA48" s="58" t="str">
        <f>IF(AND('Mapa final'!$AD$13="Alta",'Mapa final'!$AF$13="Leve"),CONCATENATE("R2C",'Mapa final'!$S$13),"")</f>
        <v/>
      </c>
      <c r="AB48" s="44" t="str">
        <f>IF(AND('Mapa final'!$AD$12="Muy Alta",'Mapa final'!$AF$12="Leve"),CONCATENATE("R2C",'Mapa final'!$S$12),"")</f>
        <v/>
      </c>
      <c r="AC48" s="156" t="str">
        <f>IF(AND('Mapa final'!$AD$12="Muy Alta",'Mapa final'!$AF$12="Leve"),CONCATENATE("R2C",'Mapa final'!$S$12),"")</f>
        <v/>
      </c>
      <c r="AD48" s="156" t="str">
        <f>IF(AND('Mapa final'!$AD$12="Muy Alta",'Mapa final'!$AF$12="Leve"),CONCATENATE("R2C",'Mapa final'!$S$12),"")</f>
        <v/>
      </c>
      <c r="AE48" s="156" t="str">
        <f>IF(AND('Mapa final'!$AD$12="Muy Alta",'Mapa final'!$AF$12="Leve"),CONCATENATE("R2C",'Mapa final'!$S$12),"")</f>
        <v/>
      </c>
      <c r="AF48" s="156" t="str">
        <f>IF(AND('Mapa final'!$AD$12="Muy Alta",'Mapa final'!$AF$12="Leve"),CONCATENATE("R2C",'Mapa final'!$S$12),"")</f>
        <v/>
      </c>
      <c r="AG48" s="45" t="str">
        <f>IF(AND('Mapa final'!$AD$12="Muy Alta",'Mapa final'!$AF$12="Leve"),CONCATENATE("R2C",'Mapa final'!$S$12),"")</f>
        <v/>
      </c>
      <c r="AH48" s="46" t="str">
        <f>IF(AND('Mapa final'!$AD$12="Muy Alta",'Mapa final'!$AF$12="Catastrófico"),CONCATENATE("R2C",'Mapa final'!$S$12),"")</f>
        <v/>
      </c>
      <c r="AI48" s="158" t="str">
        <f>IF(AND('Mapa final'!$AD$12="Muy Alta",'Mapa final'!$AF$12="Catastrófico"),CONCATENATE("R2C",'Mapa final'!$S$12),"")</f>
        <v/>
      </c>
      <c r="AJ48" s="158" t="str">
        <f>IF(AND('Mapa final'!$AD$12="Muy Alta",'Mapa final'!$AF$12="Catastrófico"),CONCATENATE("R2C",'Mapa final'!$S$12),"")</f>
        <v/>
      </c>
      <c r="AK48" s="158" t="str">
        <f>IF(AND('Mapa final'!$AD$12="Muy Alta",'Mapa final'!$AF$12="Catastrófico"),CONCATENATE("R2C",'Mapa final'!$S$12),"")</f>
        <v/>
      </c>
      <c r="AL48" s="158" t="str">
        <f>IF(AND('Mapa final'!$AD$12="Muy Alta",'Mapa final'!$AF$12="Catastrófico"),CONCATENATE("R2C",'Mapa final'!$S$12),"")</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73"/>
      <c r="C49" s="273"/>
      <c r="D49" s="274"/>
      <c r="E49" s="372"/>
      <c r="F49" s="371"/>
      <c r="G49" s="371"/>
      <c r="H49" s="371"/>
      <c r="I49" s="387"/>
      <c r="J49" s="65" t="str">
        <f>IF(AND('Mapa final'!$AD$12="Baja",'Mapa final'!$AF$12="Leve"),CONCATENATE("R2C",'Mapa final'!$S$12),"")</f>
        <v/>
      </c>
      <c r="K49" s="159" t="str">
        <f>IF(AND('Mapa final'!$AD$12="Baja",'Mapa final'!$AF$12="Leve"),CONCATENATE("R2C",'Mapa final'!$S$12),"")</f>
        <v/>
      </c>
      <c r="L49" s="159" t="str">
        <f>IF(AND('Mapa final'!$AD$12="Baja",'Mapa final'!$AF$12="Leve"),CONCATENATE("R2C",'Mapa final'!$S$12),"")</f>
        <v/>
      </c>
      <c r="M49" s="159" t="str">
        <f>IF(AND('Mapa final'!$AD$12="Baja",'Mapa final'!$AF$12="Leve"),CONCATENATE("R2C",'Mapa final'!$S$12),"")</f>
        <v/>
      </c>
      <c r="N49" s="159" t="str">
        <f>IF(AND('Mapa final'!$AD$12="Baja",'Mapa final'!$AF$12="Leve"),CONCATENATE("R2C",'Mapa final'!$S$12),"")</f>
        <v/>
      </c>
      <c r="O49" s="66" t="str">
        <f>IF(AND('Mapa final'!$AD$12="Baja",'Mapa final'!$AF$12="Leve"),CONCATENATE("R2C",'Mapa final'!$S$12),"")</f>
        <v/>
      </c>
      <c r="P49" s="65" t="str">
        <f>IF(AND('Mapa final'!$AD$12="Baja",'Mapa final'!$AF$12="Leve"),CONCATENATE("R2C",'Mapa final'!$S$12),"")</f>
        <v/>
      </c>
      <c r="Q49" s="159" t="str">
        <f>IF(AND('Mapa final'!$AD$12="Baja",'Mapa final'!$AF$12="Leve"),CONCATENATE("R2C",'Mapa final'!$S$12),"")</f>
        <v/>
      </c>
      <c r="R49" s="159" t="str">
        <f>IF(AND('Mapa final'!$AD$12="Baja",'Mapa final'!$AF$12="Leve"),CONCATENATE("R2C",'Mapa final'!$S$12),"")</f>
        <v/>
      </c>
      <c r="S49" s="159" t="str">
        <f>IF(AND('Mapa final'!$AD$12="Baja",'Mapa final'!$AF$12="Leve"),CONCATENATE("R2C",'Mapa final'!$S$12),"")</f>
        <v/>
      </c>
      <c r="T49" s="159" t="str">
        <f>IF(AND('Mapa final'!$AD$12="Baja",'Mapa final'!$AF$12="Leve"),CONCATENATE("R2C",'Mapa final'!$S$12),"")</f>
        <v/>
      </c>
      <c r="U49" s="66" t="str">
        <f>IF(AND('Mapa final'!$AD$12="Baja",'Mapa final'!$AF$12="Leve"),CONCATENATE("R2C",'Mapa final'!$S$12),"")</f>
        <v/>
      </c>
      <c r="V49" s="57" t="str">
        <f>IF(AND('Mapa final'!$AD$12="Alta",'Mapa final'!$AF$12="Leve"),CONCATENATE("R2C",'Mapa final'!$S$12),"")</f>
        <v/>
      </c>
      <c r="W49" s="157" t="str">
        <f>IF(AND('Mapa final'!$AD$13="Alta",'Mapa final'!$AF$13="Leve"),CONCATENATE("R2C",'Mapa final'!$S$13),"")</f>
        <v/>
      </c>
      <c r="X49" s="157" t="str">
        <f>IF(AND('Mapa final'!$AD$12="Alta",'Mapa final'!$AF$12="Leve"),CONCATENATE("R2C",'Mapa final'!$S$12),"")</f>
        <v/>
      </c>
      <c r="Y49" s="157" t="str">
        <f>IF(AND('Mapa final'!$AD$13="Alta",'Mapa final'!$AF$13="Leve"),CONCATENATE("R2C",'Mapa final'!$S$13),"")</f>
        <v/>
      </c>
      <c r="Z49" s="157" t="str">
        <f>IF(AND('Mapa final'!$AD$12="Alta",'Mapa final'!$AF$12="Leve"),CONCATENATE("R2C",'Mapa final'!$S$12),"")</f>
        <v/>
      </c>
      <c r="AA49" s="58" t="str">
        <f>IF(AND('Mapa final'!$AD$13="Alta",'Mapa final'!$AF$13="Leve"),CONCATENATE("R2C",'Mapa final'!$S$13),"")</f>
        <v/>
      </c>
      <c r="AB49" s="44" t="str">
        <f>IF(AND('Mapa final'!$AD$12="Muy Alta",'Mapa final'!$AF$12="Leve"),CONCATENATE("R2C",'Mapa final'!$S$12),"")</f>
        <v/>
      </c>
      <c r="AC49" s="156" t="str">
        <f>IF(AND('Mapa final'!$AD$12="Muy Alta",'Mapa final'!$AF$12="Leve"),CONCATENATE("R2C",'Mapa final'!$S$12),"")</f>
        <v/>
      </c>
      <c r="AD49" s="156" t="str">
        <f>IF(AND('Mapa final'!$AD$12="Muy Alta",'Mapa final'!$AF$12="Leve"),CONCATENATE("R2C",'Mapa final'!$S$12),"")</f>
        <v/>
      </c>
      <c r="AE49" s="156" t="str">
        <f>IF(AND('Mapa final'!$AD$12="Muy Alta",'Mapa final'!$AF$12="Leve"),CONCATENATE("R2C",'Mapa final'!$S$12),"")</f>
        <v/>
      </c>
      <c r="AF49" s="156" t="str">
        <f>IF(AND('Mapa final'!$AD$12="Muy Alta",'Mapa final'!$AF$12="Leve"),CONCATENATE("R2C",'Mapa final'!$S$12),"")</f>
        <v/>
      </c>
      <c r="AG49" s="45" t="str">
        <f>IF(AND('Mapa final'!$AD$12="Muy Alta",'Mapa final'!$AF$12="Leve"),CONCATENATE("R2C",'Mapa final'!$S$12),"")</f>
        <v/>
      </c>
      <c r="AH49" s="46" t="str">
        <f>IF(AND('Mapa final'!$AD$12="Muy Alta",'Mapa final'!$AF$12="Catastrófico"),CONCATENATE("R2C",'Mapa final'!$S$12),"")</f>
        <v/>
      </c>
      <c r="AI49" s="158" t="str">
        <f>IF(AND('Mapa final'!$AD$12="Muy Alta",'Mapa final'!$AF$12="Catastrófico"),CONCATENATE("R2C",'Mapa final'!$S$12),"")</f>
        <v/>
      </c>
      <c r="AJ49" s="158" t="str">
        <f>IF(AND('Mapa final'!$AD$12="Muy Alta",'Mapa final'!$AF$12="Catastrófico"),CONCATENATE("R2C",'Mapa final'!$S$12),"")</f>
        <v/>
      </c>
      <c r="AK49" s="158" t="str">
        <f>IF(AND('Mapa final'!$AD$12="Muy Alta",'Mapa final'!$AF$12="Catastrófico"),CONCATENATE("R2C",'Mapa final'!$S$12),"")</f>
        <v/>
      </c>
      <c r="AL49" s="158" t="str">
        <f>IF(AND('Mapa final'!$AD$12="Muy Alta",'Mapa final'!$AF$12="Catastrófico"),CONCATENATE("R2C",'Mapa final'!$S$12),"")</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73"/>
      <c r="C50" s="273"/>
      <c r="D50" s="274"/>
      <c r="E50" s="372"/>
      <c r="F50" s="371"/>
      <c r="G50" s="371"/>
      <c r="H50" s="371"/>
      <c r="I50" s="387"/>
      <c r="J50" s="65" t="str">
        <f>IF(AND('Mapa final'!$AD$12="Baja",'Mapa final'!$AF$12="Leve"),CONCATENATE("R2C",'Mapa final'!$S$12),"")</f>
        <v/>
      </c>
      <c r="K50" s="159" t="str">
        <f>IF(AND('Mapa final'!$AD$12="Baja",'Mapa final'!$AF$12="Leve"),CONCATENATE("R2C",'Mapa final'!$S$12),"")</f>
        <v/>
      </c>
      <c r="L50" s="159" t="str">
        <f>IF(AND('Mapa final'!$AD$12="Baja",'Mapa final'!$AF$12="Leve"),CONCATENATE("R2C",'Mapa final'!$S$12),"")</f>
        <v/>
      </c>
      <c r="M50" s="159" t="str">
        <f>IF(AND('Mapa final'!$AD$12="Baja",'Mapa final'!$AF$12="Leve"),CONCATENATE("R2C",'Mapa final'!$S$12),"")</f>
        <v/>
      </c>
      <c r="N50" s="159" t="str">
        <f>IF(AND('Mapa final'!$AD$12="Baja",'Mapa final'!$AF$12="Leve"),CONCATENATE("R2C",'Mapa final'!$S$12),"")</f>
        <v/>
      </c>
      <c r="O50" s="66" t="str">
        <f>IF(AND('Mapa final'!$AD$12="Baja",'Mapa final'!$AF$12="Leve"),CONCATENATE("R2C",'Mapa final'!$S$12),"")</f>
        <v/>
      </c>
      <c r="P50" s="65" t="str">
        <f>IF(AND('Mapa final'!$AD$12="Baja",'Mapa final'!$AF$12="Leve"),CONCATENATE("R2C",'Mapa final'!$S$12),"")</f>
        <v/>
      </c>
      <c r="Q50" s="159" t="str">
        <f>IF(AND('Mapa final'!$AD$12="Baja",'Mapa final'!$AF$12="Leve"),CONCATENATE("R2C",'Mapa final'!$S$12),"")</f>
        <v/>
      </c>
      <c r="R50" s="159" t="str">
        <f>IF(AND('Mapa final'!$AD$12="Baja",'Mapa final'!$AF$12="Leve"),CONCATENATE("R2C",'Mapa final'!$S$12),"")</f>
        <v/>
      </c>
      <c r="S50" s="159" t="str">
        <f>IF(AND('Mapa final'!$AD$12="Baja",'Mapa final'!$AF$12="Leve"),CONCATENATE("R2C",'Mapa final'!$S$12),"")</f>
        <v/>
      </c>
      <c r="T50" s="159" t="str">
        <f>IF(AND('Mapa final'!$AD$12="Baja",'Mapa final'!$AF$12="Leve"),CONCATENATE("R2C",'Mapa final'!$S$12),"")</f>
        <v/>
      </c>
      <c r="U50" s="66" t="str">
        <f>IF(AND('Mapa final'!$AD$12="Baja",'Mapa final'!$AF$12="Leve"),CONCATENATE("R2C",'Mapa final'!$S$12),"")</f>
        <v/>
      </c>
      <c r="V50" s="57" t="str">
        <f>IF(AND('Mapa final'!$AD$12="Alta",'Mapa final'!$AF$12="Leve"),CONCATENATE("R2C",'Mapa final'!$S$12),"")</f>
        <v/>
      </c>
      <c r="W50" s="157" t="str">
        <f>IF(AND('Mapa final'!$AD$13="Alta",'Mapa final'!$AF$13="Leve"),CONCATENATE("R2C",'Mapa final'!$S$13),"")</f>
        <v/>
      </c>
      <c r="X50" s="157" t="str">
        <f>IF(AND('Mapa final'!$AD$12="Alta",'Mapa final'!$AF$12="Leve"),CONCATENATE("R2C",'Mapa final'!$S$12),"")</f>
        <v/>
      </c>
      <c r="Y50" s="157" t="str">
        <f>IF(AND('Mapa final'!$AD$13="Alta",'Mapa final'!$AF$13="Leve"),CONCATENATE("R2C",'Mapa final'!$S$13),"")</f>
        <v/>
      </c>
      <c r="Z50" s="157" t="str">
        <f>IF(AND('Mapa final'!$AD$12="Alta",'Mapa final'!$AF$12="Leve"),CONCATENATE("R2C",'Mapa final'!$S$12),"")</f>
        <v/>
      </c>
      <c r="AA50" s="58" t="str">
        <f>IF(AND('Mapa final'!$AD$13="Alta",'Mapa final'!$AF$13="Leve"),CONCATENATE("R2C",'Mapa final'!$S$13),"")</f>
        <v/>
      </c>
      <c r="AB50" s="44" t="str">
        <f>IF(AND('Mapa final'!$AD$12="Muy Alta",'Mapa final'!$AF$12="Leve"),CONCATENATE("R2C",'Mapa final'!$S$12),"")</f>
        <v/>
      </c>
      <c r="AC50" s="156" t="str">
        <f>IF(AND('Mapa final'!$AD$12="Muy Alta",'Mapa final'!$AF$12="Leve"),CONCATENATE("R2C",'Mapa final'!$S$12),"")</f>
        <v/>
      </c>
      <c r="AD50" s="156" t="str">
        <f>IF(AND('Mapa final'!$AD$12="Muy Alta",'Mapa final'!$AF$12="Leve"),CONCATENATE("R2C",'Mapa final'!$S$12),"")</f>
        <v/>
      </c>
      <c r="AE50" s="156" t="str">
        <f>IF(AND('Mapa final'!$AD$12="Muy Alta",'Mapa final'!$AF$12="Leve"),CONCATENATE("R2C",'Mapa final'!$S$12),"")</f>
        <v/>
      </c>
      <c r="AF50" s="156" t="str">
        <f>IF(AND('Mapa final'!$AD$12="Muy Alta",'Mapa final'!$AF$12="Leve"),CONCATENATE("R2C",'Mapa final'!$S$12),"")</f>
        <v/>
      </c>
      <c r="AG50" s="45" t="str">
        <f>IF(AND('Mapa final'!$AD$12="Muy Alta",'Mapa final'!$AF$12="Leve"),CONCATENATE("R2C",'Mapa final'!$S$12),"")</f>
        <v/>
      </c>
      <c r="AH50" s="46" t="str">
        <f>IF(AND('Mapa final'!$AD$12="Muy Alta",'Mapa final'!$AF$12="Catastrófico"),CONCATENATE("R2C",'Mapa final'!$S$12),"")</f>
        <v/>
      </c>
      <c r="AI50" s="158" t="str">
        <f>IF(AND('Mapa final'!$AD$12="Muy Alta",'Mapa final'!$AF$12="Catastrófico"),CONCATENATE("R2C",'Mapa final'!$S$12),"")</f>
        <v/>
      </c>
      <c r="AJ50" s="158" t="str">
        <f>IF(AND('Mapa final'!$AD$12="Muy Alta",'Mapa final'!$AF$12="Catastrófico"),CONCATENATE("R2C",'Mapa final'!$S$12),"")</f>
        <v/>
      </c>
      <c r="AK50" s="158" t="str">
        <f>IF(AND('Mapa final'!$AD$12="Muy Alta",'Mapa final'!$AF$12="Catastrófico"),CONCATENATE("R2C",'Mapa final'!$S$12),"")</f>
        <v/>
      </c>
      <c r="AL50" s="158" t="str">
        <f>IF(AND('Mapa final'!$AD$12="Muy Alta",'Mapa final'!$AF$12="Catastrófico"),CONCATENATE("R2C",'Mapa final'!$S$12),"")</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73"/>
      <c r="C51" s="273"/>
      <c r="D51" s="274"/>
      <c r="E51" s="372"/>
      <c r="F51" s="371"/>
      <c r="G51" s="371"/>
      <c r="H51" s="371"/>
      <c r="I51" s="387"/>
      <c r="J51" s="65" t="str">
        <f>IF(AND('Mapa final'!$AD$12="Baja",'Mapa final'!$AF$12="Leve"),CONCATENATE("R2C",'Mapa final'!$S$12),"")</f>
        <v/>
      </c>
      <c r="K51" s="159" t="str">
        <f>IF(AND('Mapa final'!$AD$12="Baja",'Mapa final'!$AF$12="Leve"),CONCATENATE("R2C",'Mapa final'!$S$12),"")</f>
        <v/>
      </c>
      <c r="L51" s="159" t="str">
        <f>IF(AND('Mapa final'!$AD$12="Baja",'Mapa final'!$AF$12="Leve"),CONCATENATE("R2C",'Mapa final'!$S$12),"")</f>
        <v/>
      </c>
      <c r="M51" s="159" t="str">
        <f>IF(AND('Mapa final'!$AD$12="Baja",'Mapa final'!$AF$12="Leve"),CONCATENATE("R2C",'Mapa final'!$S$12),"")</f>
        <v/>
      </c>
      <c r="N51" s="159" t="str">
        <f>IF(AND('Mapa final'!$AD$12="Baja",'Mapa final'!$AF$12="Leve"),CONCATENATE("R2C",'Mapa final'!$S$12),"")</f>
        <v/>
      </c>
      <c r="O51" s="66" t="str">
        <f>IF(AND('Mapa final'!$AD$12="Baja",'Mapa final'!$AF$12="Leve"),CONCATENATE("R2C",'Mapa final'!$S$12),"")</f>
        <v/>
      </c>
      <c r="P51" s="65" t="str">
        <f>IF(AND('Mapa final'!$AD$12="Baja",'Mapa final'!$AF$12="Leve"),CONCATENATE("R2C",'Mapa final'!$S$12),"")</f>
        <v/>
      </c>
      <c r="Q51" s="159" t="str">
        <f>IF(AND('Mapa final'!$AD$12="Baja",'Mapa final'!$AF$12="Leve"),CONCATENATE("R2C",'Mapa final'!$S$12),"")</f>
        <v/>
      </c>
      <c r="R51" s="159" t="str">
        <f>IF(AND('Mapa final'!$AD$12="Baja",'Mapa final'!$AF$12="Leve"),CONCATENATE("R2C",'Mapa final'!$S$12),"")</f>
        <v/>
      </c>
      <c r="S51" s="159" t="str">
        <f>IF(AND('Mapa final'!$AD$12="Baja",'Mapa final'!$AF$12="Leve"),CONCATENATE("R2C",'Mapa final'!$S$12),"")</f>
        <v/>
      </c>
      <c r="T51" s="159" t="str">
        <f>IF(AND('Mapa final'!$AD$12="Baja",'Mapa final'!$AF$12="Leve"),CONCATENATE("R2C",'Mapa final'!$S$12),"")</f>
        <v/>
      </c>
      <c r="U51" s="66" t="str">
        <f>IF(AND('Mapa final'!$AD$12="Baja",'Mapa final'!$AF$12="Leve"),CONCATENATE("R2C",'Mapa final'!$S$12),"")</f>
        <v/>
      </c>
      <c r="V51" s="57" t="str">
        <f>IF(AND('Mapa final'!$AD$12="Alta",'Mapa final'!$AF$12="Leve"),CONCATENATE("R2C",'Mapa final'!$S$12),"")</f>
        <v/>
      </c>
      <c r="W51" s="157" t="str">
        <f>IF(AND('Mapa final'!$AD$13="Alta",'Mapa final'!$AF$13="Leve"),CONCATENATE("R2C",'Mapa final'!$S$13),"")</f>
        <v/>
      </c>
      <c r="X51" s="157" t="str">
        <f>IF(AND('Mapa final'!$AD$12="Alta",'Mapa final'!$AF$12="Leve"),CONCATENATE("R2C",'Mapa final'!$S$12),"")</f>
        <v/>
      </c>
      <c r="Y51" s="157" t="str">
        <f>IF(AND('Mapa final'!$AD$13="Alta",'Mapa final'!$AF$13="Leve"),CONCATENATE("R2C",'Mapa final'!$S$13),"")</f>
        <v/>
      </c>
      <c r="Z51" s="157" t="str">
        <f>IF(AND('Mapa final'!$AD$12="Alta",'Mapa final'!$AF$12="Leve"),CONCATENATE("R2C",'Mapa final'!$S$12),"")</f>
        <v/>
      </c>
      <c r="AA51" s="58" t="str">
        <f>IF(AND('Mapa final'!$AD$13="Alta",'Mapa final'!$AF$13="Leve"),CONCATENATE("R2C",'Mapa final'!$S$13),"")</f>
        <v/>
      </c>
      <c r="AB51" s="44" t="str">
        <f>IF(AND('Mapa final'!$AD$12="Muy Alta",'Mapa final'!$AF$12="Leve"),CONCATENATE("R2C",'Mapa final'!$S$12),"")</f>
        <v/>
      </c>
      <c r="AC51" s="156" t="str">
        <f>IF(AND('Mapa final'!$AD$12="Muy Alta",'Mapa final'!$AF$12="Leve"),CONCATENATE("R2C",'Mapa final'!$S$12),"")</f>
        <v/>
      </c>
      <c r="AD51" s="156" t="str">
        <f>IF(AND('Mapa final'!$AD$12="Muy Alta",'Mapa final'!$AF$12="Leve"),CONCATENATE("R2C",'Mapa final'!$S$12),"")</f>
        <v/>
      </c>
      <c r="AE51" s="156" t="str">
        <f>IF(AND('Mapa final'!$AD$12="Muy Alta",'Mapa final'!$AF$12="Leve"),CONCATENATE("R2C",'Mapa final'!$S$12),"")</f>
        <v/>
      </c>
      <c r="AF51" s="156" t="str">
        <f>IF(AND('Mapa final'!$AD$12="Muy Alta",'Mapa final'!$AF$12="Leve"),CONCATENATE("R2C",'Mapa final'!$S$12),"")</f>
        <v/>
      </c>
      <c r="AG51" s="45" t="str">
        <f>IF(AND('Mapa final'!$AD$12="Muy Alta",'Mapa final'!$AF$12="Leve"),CONCATENATE("R2C",'Mapa final'!$S$12),"")</f>
        <v/>
      </c>
      <c r="AH51" s="46" t="str">
        <f>IF(AND('Mapa final'!$AD$12="Muy Alta",'Mapa final'!$AF$12="Catastrófico"),CONCATENATE("R2C",'Mapa final'!$S$12),"")</f>
        <v/>
      </c>
      <c r="AI51" s="158" t="str">
        <f>IF(AND('Mapa final'!$AD$12="Muy Alta",'Mapa final'!$AF$12="Catastrófico"),CONCATENATE("R2C",'Mapa final'!$S$12),"")</f>
        <v/>
      </c>
      <c r="AJ51" s="158" t="str">
        <f>IF(AND('Mapa final'!$AD$12="Muy Alta",'Mapa final'!$AF$12="Catastrófico"),CONCATENATE("R2C",'Mapa final'!$S$12),"")</f>
        <v/>
      </c>
      <c r="AK51" s="158" t="str">
        <f>IF(AND('Mapa final'!$AD$12="Muy Alta",'Mapa final'!$AF$12="Catastrófico"),CONCATENATE("R2C",'Mapa final'!$S$12),"")</f>
        <v/>
      </c>
      <c r="AL51" s="158" t="str">
        <f>IF(AND('Mapa final'!$AD$12="Muy Alta",'Mapa final'!$AF$12="Catastrófico"),CONCATENATE("R2C",'Mapa final'!$S$12),"")</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73"/>
      <c r="C52" s="273"/>
      <c r="D52" s="274"/>
      <c r="E52" s="372"/>
      <c r="F52" s="371"/>
      <c r="G52" s="371"/>
      <c r="H52" s="371"/>
      <c r="I52" s="387"/>
      <c r="J52" s="65" t="str">
        <f>IF(AND('Mapa final'!$AD$12="Baja",'Mapa final'!$AF$12="Leve"),CONCATENATE("R2C",'Mapa final'!$S$12),"")</f>
        <v/>
      </c>
      <c r="K52" s="159" t="str">
        <f>IF(AND('Mapa final'!$AD$12="Baja",'Mapa final'!$AF$12="Leve"),CONCATENATE("R2C",'Mapa final'!$S$12),"")</f>
        <v/>
      </c>
      <c r="L52" s="159" t="str">
        <f>IF(AND('Mapa final'!$AD$12="Baja",'Mapa final'!$AF$12="Leve"),CONCATENATE("R2C",'Mapa final'!$S$12),"")</f>
        <v/>
      </c>
      <c r="M52" s="159" t="str">
        <f>IF(AND('Mapa final'!$AD$12="Baja",'Mapa final'!$AF$12="Leve"),CONCATENATE("R2C",'Mapa final'!$S$12),"")</f>
        <v/>
      </c>
      <c r="N52" s="159" t="str">
        <f>IF(AND('Mapa final'!$AD$12="Baja",'Mapa final'!$AF$12="Leve"),CONCATENATE("R2C",'Mapa final'!$S$12),"")</f>
        <v/>
      </c>
      <c r="O52" s="66" t="str">
        <f>IF(AND('Mapa final'!$AD$12="Baja",'Mapa final'!$AF$12="Leve"),CONCATENATE("R2C",'Mapa final'!$S$12),"")</f>
        <v/>
      </c>
      <c r="P52" s="65" t="str">
        <f>IF(AND('Mapa final'!$AD$12="Baja",'Mapa final'!$AF$12="Leve"),CONCATENATE("R2C",'Mapa final'!$S$12),"")</f>
        <v/>
      </c>
      <c r="Q52" s="159" t="str">
        <f>IF(AND('Mapa final'!$AD$12="Baja",'Mapa final'!$AF$12="Leve"),CONCATENATE("R2C",'Mapa final'!$S$12),"")</f>
        <v/>
      </c>
      <c r="R52" s="159" t="str">
        <f>IF(AND('Mapa final'!$AD$12="Baja",'Mapa final'!$AF$12="Leve"),CONCATENATE("R2C",'Mapa final'!$S$12),"")</f>
        <v/>
      </c>
      <c r="S52" s="159" t="str">
        <f>IF(AND('Mapa final'!$AD$12="Baja",'Mapa final'!$AF$12="Leve"),CONCATENATE("R2C",'Mapa final'!$S$12),"")</f>
        <v/>
      </c>
      <c r="T52" s="159" t="str">
        <f>IF(AND('Mapa final'!$AD$12="Baja",'Mapa final'!$AF$12="Leve"),CONCATENATE("R2C",'Mapa final'!$S$12),"")</f>
        <v/>
      </c>
      <c r="U52" s="66" t="str">
        <f>IF(AND('Mapa final'!$AD$12="Baja",'Mapa final'!$AF$12="Leve"),CONCATENATE("R2C",'Mapa final'!$S$12),"")</f>
        <v/>
      </c>
      <c r="V52" s="57" t="str">
        <f>IF(AND('Mapa final'!$AD$12="Alta",'Mapa final'!$AF$12="Leve"),CONCATENATE("R2C",'Mapa final'!$S$12),"")</f>
        <v/>
      </c>
      <c r="W52" s="157" t="str">
        <f>IF(AND('Mapa final'!$AD$13="Alta",'Mapa final'!$AF$13="Leve"),CONCATENATE("R2C",'Mapa final'!$S$13),"")</f>
        <v/>
      </c>
      <c r="X52" s="157" t="str">
        <f>IF(AND('Mapa final'!$AD$12="Alta",'Mapa final'!$AF$12="Leve"),CONCATENATE("R2C",'Mapa final'!$S$12),"")</f>
        <v/>
      </c>
      <c r="Y52" s="157" t="str">
        <f>IF(AND('Mapa final'!$AD$13="Alta",'Mapa final'!$AF$13="Leve"),CONCATENATE("R2C",'Mapa final'!$S$13),"")</f>
        <v/>
      </c>
      <c r="Z52" s="157" t="str">
        <f>IF(AND('Mapa final'!$AD$12="Alta",'Mapa final'!$AF$12="Leve"),CONCATENATE("R2C",'Mapa final'!$S$12),"")</f>
        <v/>
      </c>
      <c r="AA52" s="58" t="str">
        <f>IF(AND('Mapa final'!$AD$13="Alta",'Mapa final'!$AF$13="Leve"),CONCATENATE("R2C",'Mapa final'!$S$13),"")</f>
        <v/>
      </c>
      <c r="AB52" s="44" t="str">
        <f>IF(AND('Mapa final'!$AD$12="Muy Alta",'Mapa final'!$AF$12="Leve"),CONCATENATE("R2C",'Mapa final'!$S$12),"")</f>
        <v/>
      </c>
      <c r="AC52" s="156" t="str">
        <f>IF(AND('Mapa final'!$AD$12="Muy Alta",'Mapa final'!$AF$12="Leve"),CONCATENATE("R2C",'Mapa final'!$S$12),"")</f>
        <v/>
      </c>
      <c r="AD52" s="156" t="str">
        <f>IF(AND('Mapa final'!$AD$12="Muy Alta",'Mapa final'!$AF$12="Leve"),CONCATENATE("R2C",'Mapa final'!$S$12),"")</f>
        <v/>
      </c>
      <c r="AE52" s="156" t="str">
        <f>IF(AND('Mapa final'!$AD$12="Muy Alta",'Mapa final'!$AF$12="Leve"),CONCATENATE("R2C",'Mapa final'!$S$12),"")</f>
        <v/>
      </c>
      <c r="AF52" s="156" t="str">
        <f>IF(AND('Mapa final'!$AD$12="Muy Alta",'Mapa final'!$AF$12="Leve"),CONCATENATE("R2C",'Mapa final'!$S$12),"")</f>
        <v/>
      </c>
      <c r="AG52" s="45" t="str">
        <f>IF(AND('Mapa final'!$AD$12="Muy Alta",'Mapa final'!$AF$12="Leve"),CONCATENATE("R2C",'Mapa final'!$S$12),"")</f>
        <v/>
      </c>
      <c r="AH52" s="46" t="str">
        <f>IF(AND('Mapa final'!$AD$12="Muy Alta",'Mapa final'!$AF$12="Catastrófico"),CONCATENATE("R2C",'Mapa final'!$S$12),"")</f>
        <v/>
      </c>
      <c r="AI52" s="158" t="str">
        <f>IF(AND('Mapa final'!$AD$12="Muy Alta",'Mapa final'!$AF$12="Catastrófico"),CONCATENATE("R2C",'Mapa final'!$S$12),"")</f>
        <v/>
      </c>
      <c r="AJ52" s="158" t="str">
        <f>IF(AND('Mapa final'!$AD$12="Muy Alta",'Mapa final'!$AF$12="Catastrófico"),CONCATENATE("R2C",'Mapa final'!$S$12),"")</f>
        <v/>
      </c>
      <c r="AK52" s="158" t="str">
        <f>IF(AND('Mapa final'!$AD$12="Muy Alta",'Mapa final'!$AF$12="Catastrófico"),CONCATENATE("R2C",'Mapa final'!$S$12),"")</f>
        <v/>
      </c>
      <c r="AL52" s="158" t="str">
        <f>IF(AND('Mapa final'!$AD$12="Muy Alta",'Mapa final'!$AF$12="Catastrófico"),CONCATENATE("R2C",'Mapa final'!$S$12),"")</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73"/>
      <c r="C53" s="273"/>
      <c r="D53" s="274"/>
      <c r="E53" s="372"/>
      <c r="F53" s="371"/>
      <c r="G53" s="371"/>
      <c r="H53" s="371"/>
      <c r="I53" s="387"/>
      <c r="J53" s="65" t="str">
        <f>IF(AND('Mapa final'!$AD$12="Baja",'Mapa final'!$AF$12="Leve"),CONCATENATE("R2C",'Mapa final'!$S$12),"")</f>
        <v/>
      </c>
      <c r="K53" s="159" t="str">
        <f>IF(AND('Mapa final'!$AD$12="Baja",'Mapa final'!$AF$12="Leve"),CONCATENATE("R2C",'Mapa final'!$S$12),"")</f>
        <v/>
      </c>
      <c r="L53" s="159" t="str">
        <f>IF(AND('Mapa final'!$AD$12="Baja",'Mapa final'!$AF$12="Leve"),CONCATENATE("R2C",'Mapa final'!$S$12),"")</f>
        <v/>
      </c>
      <c r="M53" s="159" t="str">
        <f>IF(AND('Mapa final'!$AD$12="Baja",'Mapa final'!$AF$12="Leve"),CONCATENATE("R2C",'Mapa final'!$S$12),"")</f>
        <v/>
      </c>
      <c r="N53" s="159" t="str">
        <f>IF(AND('Mapa final'!$AD$12="Baja",'Mapa final'!$AF$12="Leve"),CONCATENATE("R2C",'Mapa final'!$S$12),"")</f>
        <v/>
      </c>
      <c r="O53" s="66" t="str">
        <f>IF(AND('Mapa final'!$AD$12="Baja",'Mapa final'!$AF$12="Leve"),CONCATENATE("R2C",'Mapa final'!$S$12),"")</f>
        <v/>
      </c>
      <c r="P53" s="65" t="str">
        <f>IF(AND('Mapa final'!$AD$12="Baja",'Mapa final'!$AF$12="Leve"),CONCATENATE("R2C",'Mapa final'!$S$12),"")</f>
        <v/>
      </c>
      <c r="Q53" s="159" t="str">
        <f>IF(AND('Mapa final'!$AD$12="Baja",'Mapa final'!$AF$12="Leve"),CONCATENATE("R2C",'Mapa final'!$S$12),"")</f>
        <v/>
      </c>
      <c r="R53" s="159" t="str">
        <f>IF(AND('Mapa final'!$AD$12="Baja",'Mapa final'!$AF$12="Leve"),CONCATENATE("R2C",'Mapa final'!$S$12),"")</f>
        <v/>
      </c>
      <c r="S53" s="159" t="str">
        <f>IF(AND('Mapa final'!$AD$12="Baja",'Mapa final'!$AF$12="Leve"),CONCATENATE("R2C",'Mapa final'!$S$12),"")</f>
        <v/>
      </c>
      <c r="T53" s="159" t="str">
        <f>IF(AND('Mapa final'!$AD$12="Baja",'Mapa final'!$AF$12="Leve"),CONCATENATE("R2C",'Mapa final'!$S$12),"")</f>
        <v/>
      </c>
      <c r="U53" s="66" t="str">
        <f>IF(AND('Mapa final'!$AD$12="Baja",'Mapa final'!$AF$12="Leve"),CONCATENATE("R2C",'Mapa final'!$S$12),"")</f>
        <v/>
      </c>
      <c r="V53" s="57" t="str">
        <f>IF(AND('Mapa final'!$AD$12="Alta",'Mapa final'!$AF$12="Leve"),CONCATENATE("R2C",'Mapa final'!$S$12),"")</f>
        <v/>
      </c>
      <c r="W53" s="157" t="str">
        <f>IF(AND('Mapa final'!$AD$13="Alta",'Mapa final'!$AF$13="Leve"),CONCATENATE("R2C",'Mapa final'!$S$13),"")</f>
        <v/>
      </c>
      <c r="X53" s="157" t="str">
        <f>IF(AND('Mapa final'!$AD$12="Alta",'Mapa final'!$AF$12="Leve"),CONCATENATE("R2C",'Mapa final'!$S$12),"")</f>
        <v/>
      </c>
      <c r="Y53" s="157" t="str">
        <f>IF(AND('Mapa final'!$AD$13="Alta",'Mapa final'!$AF$13="Leve"),CONCATENATE("R2C",'Mapa final'!$S$13),"")</f>
        <v/>
      </c>
      <c r="Z53" s="157" t="str">
        <f>IF(AND('Mapa final'!$AD$12="Alta",'Mapa final'!$AF$12="Leve"),CONCATENATE("R2C",'Mapa final'!$S$12),"")</f>
        <v/>
      </c>
      <c r="AA53" s="58" t="str">
        <f>IF(AND('Mapa final'!$AD$13="Alta",'Mapa final'!$AF$13="Leve"),CONCATENATE("R2C",'Mapa final'!$S$13),"")</f>
        <v/>
      </c>
      <c r="AB53" s="44" t="str">
        <f>IF(AND('Mapa final'!$AD$12="Muy Alta",'Mapa final'!$AF$12="Leve"),CONCATENATE("R2C",'Mapa final'!$S$12),"")</f>
        <v/>
      </c>
      <c r="AC53" s="156" t="str">
        <f>IF(AND('Mapa final'!$AD$12="Muy Alta",'Mapa final'!$AF$12="Leve"),CONCATENATE("R2C",'Mapa final'!$S$12),"")</f>
        <v/>
      </c>
      <c r="AD53" s="156" t="str">
        <f>IF(AND('Mapa final'!$AD$12="Muy Alta",'Mapa final'!$AF$12="Leve"),CONCATENATE("R2C",'Mapa final'!$S$12),"")</f>
        <v/>
      </c>
      <c r="AE53" s="156" t="str">
        <f>IF(AND('Mapa final'!$AD$12="Muy Alta",'Mapa final'!$AF$12="Leve"),CONCATENATE("R2C",'Mapa final'!$S$12),"")</f>
        <v/>
      </c>
      <c r="AF53" s="156" t="str">
        <f>IF(AND('Mapa final'!$AD$12="Muy Alta",'Mapa final'!$AF$12="Leve"),CONCATENATE("R2C",'Mapa final'!$S$12),"")</f>
        <v/>
      </c>
      <c r="AG53" s="45" t="str">
        <f>IF(AND('Mapa final'!$AD$12="Muy Alta",'Mapa final'!$AF$12="Leve"),CONCATENATE("R2C",'Mapa final'!$S$12),"")</f>
        <v/>
      </c>
      <c r="AH53" s="46" t="str">
        <f>IF(AND('Mapa final'!$AD$12="Muy Alta",'Mapa final'!$AF$12="Catastrófico"),CONCATENATE("R2C",'Mapa final'!$S$12),"")</f>
        <v/>
      </c>
      <c r="AI53" s="158" t="str">
        <f>IF(AND('Mapa final'!$AD$12="Muy Alta",'Mapa final'!$AF$12="Catastrófico"),CONCATENATE("R2C",'Mapa final'!$S$12),"")</f>
        <v/>
      </c>
      <c r="AJ53" s="158" t="str">
        <f>IF(AND('Mapa final'!$AD$12="Muy Alta",'Mapa final'!$AF$12="Catastrófico"),CONCATENATE("R2C",'Mapa final'!$S$12),"")</f>
        <v/>
      </c>
      <c r="AK53" s="158" t="str">
        <f>IF(AND('Mapa final'!$AD$12="Muy Alta",'Mapa final'!$AF$12="Catastrófico"),CONCATENATE("R2C",'Mapa final'!$S$12),"")</f>
        <v/>
      </c>
      <c r="AL53" s="158" t="str">
        <f>IF(AND('Mapa final'!$AD$12="Muy Alta",'Mapa final'!$AF$12="Catastrófico"),CONCATENATE("R2C",'Mapa final'!$S$12),"")</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73"/>
      <c r="C54" s="273"/>
      <c r="D54" s="274"/>
      <c r="E54" s="372"/>
      <c r="F54" s="371"/>
      <c r="G54" s="371"/>
      <c r="H54" s="371"/>
      <c r="I54" s="387"/>
      <c r="J54" s="65" t="str">
        <f>IF(AND('Mapa final'!$AD$12="Baja",'Mapa final'!$AF$12="Leve"),CONCATENATE("R2C",'Mapa final'!$S$12),"")</f>
        <v/>
      </c>
      <c r="K54" s="159" t="str">
        <f>IF(AND('Mapa final'!$AD$12="Baja",'Mapa final'!$AF$12="Leve"),CONCATENATE("R2C",'Mapa final'!$S$12),"")</f>
        <v/>
      </c>
      <c r="L54" s="159" t="str">
        <f>IF(AND('Mapa final'!$AD$12="Baja",'Mapa final'!$AF$12="Leve"),CONCATENATE("R2C",'Mapa final'!$S$12),"")</f>
        <v/>
      </c>
      <c r="M54" s="159" t="str">
        <f>IF(AND('Mapa final'!$AD$12="Baja",'Mapa final'!$AF$12="Leve"),CONCATENATE("R2C",'Mapa final'!$S$12),"")</f>
        <v/>
      </c>
      <c r="N54" s="159" t="str">
        <f>IF(AND('Mapa final'!$AD$12="Baja",'Mapa final'!$AF$12="Leve"),CONCATENATE("R2C",'Mapa final'!$S$12),"")</f>
        <v/>
      </c>
      <c r="O54" s="66" t="str">
        <f>IF(AND('Mapa final'!$AD$12="Baja",'Mapa final'!$AF$12="Leve"),CONCATENATE("R2C",'Mapa final'!$S$12),"")</f>
        <v/>
      </c>
      <c r="P54" s="65" t="str">
        <f>IF(AND('Mapa final'!$AD$12="Baja",'Mapa final'!$AF$12="Leve"),CONCATENATE("R2C",'Mapa final'!$S$12),"")</f>
        <v/>
      </c>
      <c r="Q54" s="159" t="str">
        <f>IF(AND('Mapa final'!$AD$12="Baja",'Mapa final'!$AF$12="Leve"),CONCATENATE("R2C",'Mapa final'!$S$12),"")</f>
        <v/>
      </c>
      <c r="R54" s="159" t="str">
        <f>IF(AND('Mapa final'!$AD$12="Baja",'Mapa final'!$AF$12="Leve"),CONCATENATE("R2C",'Mapa final'!$S$12),"")</f>
        <v/>
      </c>
      <c r="S54" s="159" t="str">
        <f>IF(AND('Mapa final'!$AD$12="Baja",'Mapa final'!$AF$12="Leve"),CONCATENATE("R2C",'Mapa final'!$S$12),"")</f>
        <v/>
      </c>
      <c r="T54" s="159" t="str">
        <f>IF(AND('Mapa final'!$AD$12="Baja",'Mapa final'!$AF$12="Leve"),CONCATENATE("R2C",'Mapa final'!$S$12),"")</f>
        <v/>
      </c>
      <c r="U54" s="66" t="str">
        <f>IF(AND('Mapa final'!$AD$12="Baja",'Mapa final'!$AF$12="Leve"),CONCATENATE("R2C",'Mapa final'!$S$12),"")</f>
        <v/>
      </c>
      <c r="V54" s="57" t="str">
        <f>IF(AND('Mapa final'!$AD$12="Alta",'Mapa final'!$AF$12="Leve"),CONCATENATE("R2C",'Mapa final'!$S$12),"")</f>
        <v/>
      </c>
      <c r="W54" s="157" t="str">
        <f>IF(AND('Mapa final'!$AD$13="Alta",'Mapa final'!$AF$13="Leve"),CONCATENATE("R2C",'Mapa final'!$S$13),"")</f>
        <v/>
      </c>
      <c r="X54" s="157" t="str">
        <f>IF(AND('Mapa final'!$AD$12="Alta",'Mapa final'!$AF$12="Leve"),CONCATENATE("R2C",'Mapa final'!$S$12),"")</f>
        <v/>
      </c>
      <c r="Y54" s="157" t="str">
        <f>IF(AND('Mapa final'!$AD$13="Alta",'Mapa final'!$AF$13="Leve"),CONCATENATE("R2C",'Mapa final'!$S$13),"")</f>
        <v/>
      </c>
      <c r="Z54" s="157" t="str">
        <f>IF(AND('Mapa final'!$AD$12="Alta",'Mapa final'!$AF$12="Leve"),CONCATENATE("R2C",'Mapa final'!$S$12),"")</f>
        <v/>
      </c>
      <c r="AA54" s="58" t="str">
        <f>IF(AND('Mapa final'!$AD$13="Alta",'Mapa final'!$AF$13="Leve"),CONCATENATE("R2C",'Mapa final'!$S$13),"")</f>
        <v/>
      </c>
      <c r="AB54" s="44" t="str">
        <f>IF(AND('Mapa final'!$AD$12="Muy Alta",'Mapa final'!$AF$12="Leve"),CONCATENATE("R2C",'Mapa final'!$S$12),"")</f>
        <v/>
      </c>
      <c r="AC54" s="156" t="str">
        <f>IF(AND('Mapa final'!$AD$12="Muy Alta",'Mapa final'!$AF$12="Leve"),CONCATENATE("R2C",'Mapa final'!$S$12),"")</f>
        <v/>
      </c>
      <c r="AD54" s="156" t="str">
        <f>IF(AND('Mapa final'!$AD$12="Muy Alta",'Mapa final'!$AF$12="Leve"),CONCATENATE("R2C",'Mapa final'!$S$12),"")</f>
        <v/>
      </c>
      <c r="AE54" s="156" t="str">
        <f>IF(AND('Mapa final'!$AD$12="Muy Alta",'Mapa final'!$AF$12="Leve"),CONCATENATE("R2C",'Mapa final'!$S$12),"")</f>
        <v/>
      </c>
      <c r="AF54" s="156" t="str">
        <f>IF(AND('Mapa final'!$AD$12="Muy Alta",'Mapa final'!$AF$12="Leve"),CONCATENATE("R2C",'Mapa final'!$S$12),"")</f>
        <v/>
      </c>
      <c r="AG54" s="45" t="str">
        <f>IF(AND('Mapa final'!$AD$12="Muy Alta",'Mapa final'!$AF$12="Leve"),CONCATENATE("R2C",'Mapa final'!$S$12),"")</f>
        <v/>
      </c>
      <c r="AH54" s="46" t="str">
        <f>IF(AND('Mapa final'!$AD$12="Muy Alta",'Mapa final'!$AF$12="Catastrófico"),CONCATENATE("R2C",'Mapa final'!$S$12),"")</f>
        <v/>
      </c>
      <c r="AI54" s="158" t="str">
        <f>IF(AND('Mapa final'!$AD$12="Muy Alta",'Mapa final'!$AF$12="Catastrófico"),CONCATENATE("R2C",'Mapa final'!$S$12),"")</f>
        <v/>
      </c>
      <c r="AJ54" s="158" t="str">
        <f>IF(AND('Mapa final'!$AD$12="Muy Alta",'Mapa final'!$AF$12="Catastrófico"),CONCATENATE("R2C",'Mapa final'!$S$12),"")</f>
        <v/>
      </c>
      <c r="AK54" s="158" t="str">
        <f>IF(AND('Mapa final'!$AD$12="Muy Alta",'Mapa final'!$AF$12="Catastrófico"),CONCATENATE("R2C",'Mapa final'!$S$12),"")</f>
        <v/>
      </c>
      <c r="AL54" s="158" t="str">
        <f>IF(AND('Mapa final'!$AD$12="Muy Alta",'Mapa final'!$AF$12="Catastrófico"),CONCATENATE("R2C",'Mapa final'!$S$12),"")</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73"/>
      <c r="C55" s="273"/>
      <c r="D55" s="274"/>
      <c r="E55" s="373"/>
      <c r="F55" s="374"/>
      <c r="G55" s="374"/>
      <c r="H55" s="374"/>
      <c r="I55" s="388"/>
      <c r="J55" s="67" t="str">
        <f>IF(AND('Mapa final'!$AD$12="Baja",'Mapa final'!$AF$12="Leve"),CONCATENATE("R2C",'Mapa final'!$S$12),"")</f>
        <v/>
      </c>
      <c r="K55" s="68" t="str">
        <f>IF(AND('Mapa final'!$AD$12="Baja",'Mapa final'!$AF$12="Leve"),CONCATENATE("R2C",'Mapa final'!$S$12),"")</f>
        <v/>
      </c>
      <c r="L55" s="68" t="str">
        <f>IF(AND('Mapa final'!$AD$12="Baja",'Mapa final'!$AF$12="Leve"),CONCATENATE("R2C",'Mapa final'!$S$12),"")</f>
        <v/>
      </c>
      <c r="M55" s="68" t="str">
        <f>IF(AND('Mapa final'!$AD$12="Baja",'Mapa final'!$AF$12="Leve"),CONCATENATE("R2C",'Mapa final'!$S$12),"")</f>
        <v/>
      </c>
      <c r="N55" s="68" t="str">
        <f>IF(AND('Mapa final'!$AD$12="Baja",'Mapa final'!$AF$12="Leve"),CONCATENATE("R2C",'Mapa final'!$S$12),"")</f>
        <v/>
      </c>
      <c r="O55" s="69" t="str">
        <f>IF(AND('Mapa final'!$AD$12="Baja",'Mapa final'!$AF$12="Leve"),CONCATENATE("R2C",'Mapa final'!$S$12),"")</f>
        <v/>
      </c>
      <c r="P55" s="67" t="str">
        <f>IF(AND('Mapa final'!$AD$12="Baja",'Mapa final'!$AF$12="Leve"),CONCATENATE("R2C",'Mapa final'!$S$12),"")</f>
        <v/>
      </c>
      <c r="Q55" s="68" t="str">
        <f>IF(AND('Mapa final'!$AD$12="Baja",'Mapa final'!$AF$12="Leve"),CONCATENATE("R2C",'Mapa final'!$S$12),"")</f>
        <v/>
      </c>
      <c r="R55" s="68" t="str">
        <f>IF(AND('Mapa final'!$AD$12="Baja",'Mapa final'!$AF$12="Leve"),CONCATENATE("R2C",'Mapa final'!$S$12),"")</f>
        <v/>
      </c>
      <c r="S55" s="68" t="str">
        <f>IF(AND('Mapa final'!$AD$12="Baja",'Mapa final'!$AF$12="Leve"),CONCATENATE("R2C",'Mapa final'!$S$12),"")</f>
        <v/>
      </c>
      <c r="T55" s="68" t="str">
        <f>IF(AND('Mapa final'!$AD$12="Baja",'Mapa final'!$AF$12="Leve"),CONCATENATE("R2C",'Mapa final'!$S$12),"")</f>
        <v/>
      </c>
      <c r="U55" s="69" t="str">
        <f>IF(AND('Mapa final'!$AD$12="Baja",'Mapa final'!$AF$12="Leve"),CONCATENATE("R2C",'Mapa final'!$S$12),"")</f>
        <v/>
      </c>
      <c r="V55" s="59" t="str">
        <f>IF(AND('Mapa final'!$AD$12="Alta",'Mapa final'!$AF$12="Leve"),CONCATENATE("R2C",'Mapa final'!$S$12),"")</f>
        <v/>
      </c>
      <c r="W55" s="60" t="str">
        <f>IF(AND('Mapa final'!$AD$13="Alta",'Mapa final'!$AF$13="Leve"),CONCATENATE("R2C",'Mapa final'!$S$13),"")</f>
        <v/>
      </c>
      <c r="X55" s="60" t="str">
        <f>IF(AND('Mapa final'!$AD$12="Alta",'Mapa final'!$AF$12="Leve"),CONCATENATE("R2C",'Mapa final'!$S$12),"")</f>
        <v/>
      </c>
      <c r="Y55" s="60" t="str">
        <f>IF(AND('Mapa final'!$AD$13="Alta",'Mapa final'!$AF$13="Leve"),CONCATENATE("R2C",'Mapa final'!$S$13),"")</f>
        <v/>
      </c>
      <c r="Z55" s="60" t="str">
        <f>IF(AND('Mapa final'!$AD$12="Alta",'Mapa final'!$AF$12="Leve"),CONCATENATE("R2C",'Mapa final'!$S$12),"")</f>
        <v/>
      </c>
      <c r="AA55" s="61" t="str">
        <f>IF(AND('Mapa final'!$AD$13="Alta",'Mapa final'!$AF$13="Leve"),CONCATENATE("R2C",'Mapa final'!$S$13),"")</f>
        <v/>
      </c>
      <c r="AB55" s="48" t="str">
        <f>IF(AND('Mapa final'!$AD$12="Muy Alta",'Mapa final'!$AF$12="Leve"),CONCATENATE("R2C",'Mapa final'!$S$12),"")</f>
        <v/>
      </c>
      <c r="AC55" s="49" t="str">
        <f>IF(AND('Mapa final'!$AD$12="Muy Alta",'Mapa final'!$AF$12="Leve"),CONCATENATE("R2C",'Mapa final'!$S$12),"")</f>
        <v/>
      </c>
      <c r="AD55" s="49" t="str">
        <f>IF(AND('Mapa final'!$AD$12="Muy Alta",'Mapa final'!$AF$12="Leve"),CONCATENATE("R2C",'Mapa final'!$S$12),"")</f>
        <v/>
      </c>
      <c r="AE55" s="49" t="str">
        <f>IF(AND('Mapa final'!$AD$12="Muy Alta",'Mapa final'!$AF$12="Leve"),CONCATENATE("R2C",'Mapa final'!$S$12),"")</f>
        <v/>
      </c>
      <c r="AF55" s="49" t="str">
        <f>IF(AND('Mapa final'!$AD$12="Muy Alta",'Mapa final'!$AF$12="Leve"),CONCATENATE("R2C",'Mapa final'!$S$12),"")</f>
        <v/>
      </c>
      <c r="AG55" s="50" t="str">
        <f>IF(AND('Mapa final'!$AD$12="Muy Alta",'Mapa final'!$AF$12="Leve"),CONCATENATE("R2C",'Mapa final'!$S$12),"")</f>
        <v/>
      </c>
      <c r="AH55" s="51" t="str">
        <f>IF(AND('Mapa final'!$AD$12="Muy Alta",'Mapa final'!$AF$12="Catastrófico"),CONCATENATE("R2C",'Mapa final'!$S$12),"")</f>
        <v/>
      </c>
      <c r="AI55" s="52" t="str">
        <f>IF(AND('Mapa final'!$AD$12="Muy Alta",'Mapa final'!$AF$12="Catastrófico"),CONCATENATE("R2C",'Mapa final'!$S$12),"")</f>
        <v/>
      </c>
      <c r="AJ55" s="52" t="str">
        <f>IF(AND('Mapa final'!$AD$12="Muy Alta",'Mapa final'!$AF$12="Catastrófico"),CONCATENATE("R2C",'Mapa final'!$S$12),"")</f>
        <v/>
      </c>
      <c r="AK55" s="52" t="str">
        <f>IF(AND('Mapa final'!$AD$12="Muy Alta",'Mapa final'!$AF$12="Catastrófico"),CONCATENATE("R2C",'Mapa final'!$S$12),"")</f>
        <v/>
      </c>
      <c r="AL55" s="52" t="str">
        <f>IF(AND('Mapa final'!$AD$12="Muy Alta",'Mapa final'!$AF$12="Catastrófico"),CONCATENATE("R2C",'Mapa final'!$S$12),"")</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68" t="s">
        <v>111</v>
      </c>
      <c r="K56" s="369"/>
      <c r="L56" s="369"/>
      <c r="M56" s="369"/>
      <c r="N56" s="369"/>
      <c r="O56" s="386"/>
      <c r="P56" s="368" t="s">
        <v>110</v>
      </c>
      <c r="Q56" s="369"/>
      <c r="R56" s="369"/>
      <c r="S56" s="369"/>
      <c r="T56" s="369"/>
      <c r="U56" s="386"/>
      <c r="V56" s="368" t="s">
        <v>109</v>
      </c>
      <c r="W56" s="369"/>
      <c r="X56" s="369"/>
      <c r="Y56" s="369"/>
      <c r="Z56" s="369"/>
      <c r="AA56" s="386"/>
      <c r="AB56" s="368" t="s">
        <v>108</v>
      </c>
      <c r="AC56" s="407"/>
      <c r="AD56" s="369"/>
      <c r="AE56" s="369"/>
      <c r="AF56" s="369"/>
      <c r="AG56" s="386"/>
      <c r="AH56" s="368" t="s">
        <v>107</v>
      </c>
      <c r="AI56" s="369"/>
      <c r="AJ56" s="369"/>
      <c r="AK56" s="369"/>
      <c r="AL56" s="369"/>
      <c r="AM56" s="386"/>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72"/>
      <c r="K57" s="371"/>
      <c r="L57" s="371"/>
      <c r="M57" s="371"/>
      <c r="N57" s="371"/>
      <c r="O57" s="387"/>
      <c r="P57" s="372"/>
      <c r="Q57" s="371"/>
      <c r="R57" s="371"/>
      <c r="S57" s="371"/>
      <c r="T57" s="371"/>
      <c r="U57" s="387"/>
      <c r="V57" s="372"/>
      <c r="W57" s="371"/>
      <c r="X57" s="371"/>
      <c r="Y57" s="371"/>
      <c r="Z57" s="371"/>
      <c r="AA57" s="387"/>
      <c r="AB57" s="372"/>
      <c r="AC57" s="371"/>
      <c r="AD57" s="371"/>
      <c r="AE57" s="371"/>
      <c r="AF57" s="371"/>
      <c r="AG57" s="387"/>
      <c r="AH57" s="372"/>
      <c r="AI57" s="371"/>
      <c r="AJ57" s="371"/>
      <c r="AK57" s="371"/>
      <c r="AL57" s="371"/>
      <c r="AM57" s="387"/>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72"/>
      <c r="K58" s="371"/>
      <c r="L58" s="371"/>
      <c r="M58" s="371"/>
      <c r="N58" s="371"/>
      <c r="O58" s="387"/>
      <c r="P58" s="372"/>
      <c r="Q58" s="371"/>
      <c r="R58" s="371"/>
      <c r="S58" s="371"/>
      <c r="T58" s="371"/>
      <c r="U58" s="387"/>
      <c r="V58" s="372"/>
      <c r="W58" s="371"/>
      <c r="X58" s="371"/>
      <c r="Y58" s="371"/>
      <c r="Z58" s="371"/>
      <c r="AA58" s="387"/>
      <c r="AB58" s="372"/>
      <c r="AC58" s="371"/>
      <c r="AD58" s="371"/>
      <c r="AE58" s="371"/>
      <c r="AF58" s="371"/>
      <c r="AG58" s="387"/>
      <c r="AH58" s="372"/>
      <c r="AI58" s="371"/>
      <c r="AJ58" s="371"/>
      <c r="AK58" s="371"/>
      <c r="AL58" s="371"/>
      <c r="AM58" s="387"/>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72"/>
      <c r="K59" s="371"/>
      <c r="L59" s="371"/>
      <c r="M59" s="371"/>
      <c r="N59" s="371"/>
      <c r="O59" s="387"/>
      <c r="P59" s="372"/>
      <c r="Q59" s="371"/>
      <c r="R59" s="371"/>
      <c r="S59" s="371"/>
      <c r="T59" s="371"/>
      <c r="U59" s="387"/>
      <c r="V59" s="372"/>
      <c r="W59" s="371"/>
      <c r="X59" s="371"/>
      <c r="Y59" s="371"/>
      <c r="Z59" s="371"/>
      <c r="AA59" s="387"/>
      <c r="AB59" s="372"/>
      <c r="AC59" s="371"/>
      <c r="AD59" s="371"/>
      <c r="AE59" s="371"/>
      <c r="AF59" s="371"/>
      <c r="AG59" s="387"/>
      <c r="AH59" s="372"/>
      <c r="AI59" s="371"/>
      <c r="AJ59" s="371"/>
      <c r="AK59" s="371"/>
      <c r="AL59" s="371"/>
      <c r="AM59" s="387"/>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72"/>
      <c r="K60" s="371"/>
      <c r="L60" s="371"/>
      <c r="M60" s="371"/>
      <c r="N60" s="371"/>
      <c r="O60" s="387"/>
      <c r="P60" s="372"/>
      <c r="Q60" s="371"/>
      <c r="R60" s="371"/>
      <c r="S60" s="371"/>
      <c r="T60" s="371"/>
      <c r="U60" s="387"/>
      <c r="V60" s="372"/>
      <c r="W60" s="371"/>
      <c r="X60" s="371"/>
      <c r="Y60" s="371"/>
      <c r="Z60" s="371"/>
      <c r="AA60" s="387"/>
      <c r="AB60" s="372"/>
      <c r="AC60" s="371"/>
      <c r="AD60" s="371"/>
      <c r="AE60" s="371"/>
      <c r="AF60" s="371"/>
      <c r="AG60" s="387"/>
      <c r="AH60" s="372"/>
      <c r="AI60" s="371"/>
      <c r="AJ60" s="371"/>
      <c r="AK60" s="371"/>
      <c r="AL60" s="371"/>
      <c r="AM60" s="387"/>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73"/>
      <c r="K61" s="374"/>
      <c r="L61" s="374"/>
      <c r="M61" s="374"/>
      <c r="N61" s="374"/>
      <c r="O61" s="388"/>
      <c r="P61" s="373"/>
      <c r="Q61" s="374"/>
      <c r="R61" s="374"/>
      <c r="S61" s="374"/>
      <c r="T61" s="374"/>
      <c r="U61" s="388"/>
      <c r="V61" s="373"/>
      <c r="W61" s="374"/>
      <c r="X61" s="374"/>
      <c r="Y61" s="374"/>
      <c r="Z61" s="374"/>
      <c r="AA61" s="388"/>
      <c r="AB61" s="373"/>
      <c r="AC61" s="374"/>
      <c r="AD61" s="374"/>
      <c r="AE61" s="374"/>
      <c r="AF61" s="374"/>
      <c r="AG61" s="388"/>
      <c r="AH61" s="373"/>
      <c r="AI61" s="374"/>
      <c r="AJ61" s="374"/>
      <c r="AK61" s="374"/>
      <c r="AL61" s="374"/>
      <c r="AM61" s="388"/>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408" t="s">
        <v>54</v>
      </c>
      <c r="C1" s="408"/>
      <c r="D1" s="408"/>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5" sqref="D5"/>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09" t="s">
        <v>62</v>
      </c>
      <c r="C1" s="409"/>
      <c r="D1" s="409"/>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10" t="s">
        <v>77</v>
      </c>
      <c r="C1" s="411"/>
      <c r="D1" s="411"/>
      <c r="E1" s="411"/>
      <c r="F1" s="412"/>
    </row>
    <row r="2" spans="2:6" ht="16.5" thickBot="1" x14ac:dyDescent="0.3">
      <c r="B2" s="76"/>
      <c r="C2" s="76"/>
      <c r="D2" s="76"/>
      <c r="E2" s="76"/>
      <c r="F2" s="76"/>
    </row>
    <row r="3" spans="2:6" ht="16.5" thickBot="1" x14ac:dyDescent="0.25">
      <c r="B3" s="414" t="s">
        <v>63</v>
      </c>
      <c r="C3" s="415"/>
      <c r="D3" s="415"/>
      <c r="E3" s="88" t="s">
        <v>64</v>
      </c>
      <c r="F3" s="89" t="s">
        <v>65</v>
      </c>
    </row>
    <row r="4" spans="2:6" ht="31.5" x14ac:dyDescent="0.2">
      <c r="B4" s="416" t="s">
        <v>66</v>
      </c>
      <c r="C4" s="418" t="s">
        <v>13</v>
      </c>
      <c r="D4" s="77" t="s">
        <v>14</v>
      </c>
      <c r="E4" s="78" t="s">
        <v>67</v>
      </c>
      <c r="F4" s="79">
        <v>0.25</v>
      </c>
    </row>
    <row r="5" spans="2:6" ht="47.25" x14ac:dyDescent="0.2">
      <c r="B5" s="417"/>
      <c r="C5" s="419"/>
      <c r="D5" s="80" t="s">
        <v>15</v>
      </c>
      <c r="E5" s="81" t="s">
        <v>68</v>
      </c>
      <c r="F5" s="82">
        <v>0.15</v>
      </c>
    </row>
    <row r="6" spans="2:6" ht="47.25" x14ac:dyDescent="0.2">
      <c r="B6" s="417"/>
      <c r="C6" s="419"/>
      <c r="D6" s="80" t="s">
        <v>16</v>
      </c>
      <c r="E6" s="81" t="s">
        <v>69</v>
      </c>
      <c r="F6" s="82">
        <v>0.1</v>
      </c>
    </row>
    <row r="7" spans="2:6" ht="63" x14ac:dyDescent="0.2">
      <c r="B7" s="417"/>
      <c r="C7" s="419" t="s">
        <v>17</v>
      </c>
      <c r="D7" s="80" t="s">
        <v>10</v>
      </c>
      <c r="E7" s="81" t="s">
        <v>70</v>
      </c>
      <c r="F7" s="82">
        <v>0.25</v>
      </c>
    </row>
    <row r="8" spans="2:6" ht="31.5" x14ac:dyDescent="0.2">
      <c r="B8" s="417"/>
      <c r="C8" s="419"/>
      <c r="D8" s="80" t="s">
        <v>9</v>
      </c>
      <c r="E8" s="81" t="s">
        <v>71</v>
      </c>
      <c r="F8" s="82">
        <v>0.15</v>
      </c>
    </row>
    <row r="9" spans="2:6" ht="47.25" x14ac:dyDescent="0.2">
      <c r="B9" s="417" t="s">
        <v>159</v>
      </c>
      <c r="C9" s="419" t="s">
        <v>18</v>
      </c>
      <c r="D9" s="80" t="s">
        <v>19</v>
      </c>
      <c r="E9" s="81" t="s">
        <v>72</v>
      </c>
      <c r="F9" s="83" t="s">
        <v>73</v>
      </c>
    </row>
    <row r="10" spans="2:6" ht="63" x14ac:dyDescent="0.2">
      <c r="B10" s="417"/>
      <c r="C10" s="419"/>
      <c r="D10" s="80" t="s">
        <v>20</v>
      </c>
      <c r="E10" s="81" t="s">
        <v>74</v>
      </c>
      <c r="F10" s="83" t="s">
        <v>73</v>
      </c>
    </row>
    <row r="11" spans="2:6" ht="47.25" x14ac:dyDescent="0.2">
      <c r="B11" s="417"/>
      <c r="C11" s="419" t="s">
        <v>21</v>
      </c>
      <c r="D11" s="80" t="s">
        <v>22</v>
      </c>
      <c r="E11" s="81" t="s">
        <v>75</v>
      </c>
      <c r="F11" s="83" t="s">
        <v>73</v>
      </c>
    </row>
    <row r="12" spans="2:6" ht="47.25" x14ac:dyDescent="0.2">
      <c r="B12" s="417"/>
      <c r="C12" s="419"/>
      <c r="D12" s="80" t="s">
        <v>23</v>
      </c>
      <c r="E12" s="81" t="s">
        <v>76</v>
      </c>
      <c r="F12" s="83" t="s">
        <v>73</v>
      </c>
    </row>
    <row r="13" spans="2:6" ht="31.5" x14ac:dyDescent="0.2">
      <c r="B13" s="417"/>
      <c r="C13" s="419" t="s">
        <v>24</v>
      </c>
      <c r="D13" s="80" t="s">
        <v>118</v>
      </c>
      <c r="E13" s="81" t="s">
        <v>121</v>
      </c>
      <c r="F13" s="83" t="s">
        <v>73</v>
      </c>
    </row>
    <row r="14" spans="2:6" ht="32.25" thickBot="1" x14ac:dyDescent="0.25">
      <c r="B14" s="420"/>
      <c r="C14" s="421"/>
      <c r="D14" s="84" t="s">
        <v>119</v>
      </c>
      <c r="E14" s="85" t="s">
        <v>120</v>
      </c>
      <c r="F14" s="86" t="s">
        <v>73</v>
      </c>
    </row>
    <row r="15" spans="2:6" ht="49.5" customHeight="1" x14ac:dyDescent="0.2">
      <c r="B15" s="413" t="s">
        <v>156</v>
      </c>
      <c r="C15" s="413"/>
      <c r="D15" s="413"/>
      <c r="E15" s="413"/>
      <c r="F15" s="413"/>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2023-12-06T22:37:37Z</dcterms:modified>
</cp:coreProperties>
</file>