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hidePivotFieldList="1" defaultThemeVersion="124226"/>
  <mc:AlternateContent xmlns:mc="http://schemas.openxmlformats.org/markup-compatibility/2006">
    <mc:Choice Requires="x15">
      <x15ac:absPath xmlns:x15ac="http://schemas.microsoft.com/office/spreadsheetml/2010/11/ac" url="https://itceduco-my.sharepoint.com/personal/estadistica_itc_edu_co/Documents/D.F.P.G/6. 2024/4. Riesgos/2° línea de defensa/"/>
    </mc:Choice>
  </mc:AlternateContent>
  <xr:revisionPtr revIDLastSave="56" documentId="13_ncr:1_{3C42F124-E7E0-4061-A658-B867A3247C1A}" xr6:coauthVersionLast="47" xr6:coauthVersionMax="47" xr10:uidLastSave="{4C383021-82FD-40D1-8AD9-468277B4F630}"/>
  <bookViews>
    <workbookView xWindow="-120" yWindow="-120" windowWidth="20730" windowHeight="11160" tabRatio="882" firstSheet="1"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8"/>
  <pivotCaches>
    <pivotCache cacheId="0"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Y16" i="1"/>
  <c r="Y17" i="1"/>
  <c r="O17" i="1"/>
  <c r="M16" i="1" l="1"/>
  <c r="AC16" i="1" s="1"/>
  <c r="AD16" i="1" l="1"/>
  <c r="AE16" i="1"/>
  <c r="AC17" i="1" s="1"/>
  <c r="AD17" i="1" l="1"/>
  <c r="AE17" i="1"/>
  <c r="Y15" i="1"/>
  <c r="Y14" i="1"/>
  <c r="L14" i="1"/>
  <c r="L22" i="1"/>
  <c r="O15" i="1"/>
  <c r="M14" i="1" l="1"/>
  <c r="AC14" i="1" s="1"/>
  <c r="AE14" i="1" s="1"/>
  <c r="AC15" i="1" s="1"/>
  <c r="AD15" i="1" s="1"/>
  <c r="Y12" i="1"/>
  <c r="Y13" i="1"/>
  <c r="AD14" i="1" l="1"/>
  <c r="AE15" i="1"/>
  <c r="F221" i="13" l="1"/>
  <c r="F211" i="13"/>
  <c r="F212" i="13"/>
  <c r="F213" i="13"/>
  <c r="F214" i="13"/>
  <c r="F215" i="13"/>
  <c r="F216" i="13"/>
  <c r="F217" i="13"/>
  <c r="F218" i="13"/>
  <c r="F219" i="13"/>
  <c r="F220" i="13"/>
  <c r="F210" i="13"/>
  <c r="B221" i="13" a="1"/>
  <c r="O13" i="1"/>
  <c r="B221" i="13" l="1"/>
  <c r="O16" i="1" l="1"/>
  <c r="P16" i="1" s="1"/>
  <c r="X32" i="18" s="1"/>
  <c r="O14" i="1"/>
  <c r="P14" i="1" s="1"/>
  <c r="X26" i="18" s="1"/>
  <c r="H210" i="13"/>
  <c r="R14" i="1" l="1"/>
  <c r="Q14" i="1"/>
  <c r="AG14" i="1" s="1"/>
  <c r="Q16" i="1"/>
  <c r="AG16" i="1" s="1"/>
  <c r="R16" i="1"/>
  <c r="L12" i="1"/>
  <c r="AF16" i="1" l="1"/>
  <c r="AG17" i="1"/>
  <c r="AF17" i="1" s="1"/>
  <c r="AH17" i="1" s="1"/>
  <c r="AF14" i="1"/>
  <c r="AG15" i="1"/>
  <c r="AF15" i="1" s="1"/>
  <c r="AH15" i="1" s="1"/>
  <c r="M12" i="1"/>
  <c r="AC12" i="1" s="1"/>
  <c r="AH16" i="1" l="1"/>
  <c r="Z43" i="19"/>
  <c r="AH14" i="1"/>
  <c r="W40" i="19"/>
  <c r="AD12" i="1"/>
  <c r="AE12" i="1"/>
  <c r="AC13" i="1" s="1"/>
  <c r="AD13" i="1" l="1"/>
  <c r="AE13" i="1"/>
  <c r="O12" i="1" l="1"/>
  <c r="P12" i="1" s="1"/>
  <c r="AJ44" i="18" l="1"/>
  <c r="T40" i="18"/>
  <c r="X22" i="18"/>
  <c r="AD40" i="18"/>
  <c r="AB6" i="18"/>
  <c r="N40" i="18"/>
  <c r="AL24" i="18"/>
  <c r="AL6" i="18"/>
  <c r="P34" i="18"/>
  <c r="AF44" i="18"/>
  <c r="AD10" i="18"/>
  <c r="P28" i="18"/>
  <c r="AJ32" i="18"/>
  <c r="J30" i="18"/>
  <c r="P24" i="18"/>
  <c r="AD28" i="18"/>
  <c r="P10" i="18"/>
  <c r="AD32" i="18"/>
  <c r="AL20" i="18"/>
  <c r="Z40" i="18"/>
  <c r="R20" i="18"/>
  <c r="AF16" i="18"/>
  <c r="N12" i="18"/>
  <c r="AF26" i="18"/>
  <c r="AJ24" i="18"/>
  <c r="X44" i="18"/>
  <c r="J24" i="18"/>
  <c r="AD20" i="18"/>
  <c r="L10" i="18"/>
  <c r="AB8" i="18"/>
  <c r="AH24" i="18"/>
  <c r="AJ14" i="18"/>
  <c r="V26" i="18"/>
  <c r="L44" i="18"/>
  <c r="AH40" i="18"/>
  <c r="P8" i="18"/>
  <c r="AB12" i="18"/>
  <c r="AL38" i="18"/>
  <c r="J44" i="18"/>
  <c r="Z22" i="18"/>
  <c r="AF34" i="18"/>
  <c r="X8" i="18"/>
  <c r="X40" i="18"/>
  <c r="AH44" i="18"/>
  <c r="R40" i="18"/>
  <c r="Z28" i="18"/>
  <c r="AB40" i="18"/>
  <c r="Z12" i="18"/>
  <c r="J14" i="18"/>
  <c r="AL26" i="18"/>
  <c r="N34" i="18"/>
  <c r="L26" i="18"/>
  <c r="AF22" i="18"/>
  <c r="J8" i="18"/>
  <c r="Z18" i="18"/>
  <c r="AH16" i="18"/>
  <c r="V36" i="18"/>
  <c r="T14" i="18"/>
  <c r="V20" i="18"/>
  <c r="AH42" i="18"/>
  <c r="V14" i="18"/>
  <c r="AL18" i="18"/>
  <c r="Z38" i="18"/>
  <c r="R18" i="18"/>
  <c r="AF14" i="18"/>
  <c r="AL28" i="18"/>
  <c r="L8" i="18"/>
  <c r="P42" i="18"/>
  <c r="T26" i="18"/>
  <c r="T18" i="18"/>
  <c r="X38" i="18"/>
  <c r="AJ10" i="18"/>
  <c r="AJ34" i="18"/>
  <c r="R6" i="18"/>
  <c r="AH34" i="18"/>
  <c r="L38" i="18"/>
  <c r="T24" i="18"/>
  <c r="AB30" i="18"/>
  <c r="T10" i="18"/>
  <c r="P32" i="18"/>
  <c r="AJ38" i="18"/>
  <c r="N42" i="18"/>
  <c r="V22" i="18"/>
  <c r="AD34" i="18"/>
  <c r="V8" i="18"/>
  <c r="AB22" i="18"/>
  <c r="AH22" i="18"/>
  <c r="V42" i="18"/>
  <c r="T20" i="18"/>
  <c r="AB18" i="18"/>
  <c r="N10" i="18"/>
  <c r="V6" i="18"/>
  <c r="AJ8" i="18"/>
  <c r="V30" i="18"/>
  <c r="L20" i="18"/>
  <c r="X14" i="18"/>
  <c r="AL14" i="18"/>
  <c r="R8" i="18"/>
  <c r="AH14" i="18"/>
  <c r="V34" i="18"/>
  <c r="J16" i="18"/>
  <c r="V18" i="18"/>
  <c r="T42" i="18"/>
  <c r="AB20" i="18"/>
  <c r="V44" i="18"/>
  <c r="X18" i="18"/>
  <c r="AF36" i="18"/>
  <c r="V24" i="18"/>
  <c r="J36" i="18"/>
  <c r="AJ12" i="18"/>
  <c r="L16" i="18"/>
  <c r="AJ28" i="18"/>
  <c r="L36" i="18"/>
  <c r="J28" i="18"/>
  <c r="AD24" i="18"/>
  <c r="P6" i="18"/>
  <c r="R22" i="18"/>
  <c r="AL32" i="18"/>
  <c r="J38" i="18"/>
  <c r="R24" i="18"/>
  <c r="AF28" i="18"/>
  <c r="R10" i="18"/>
  <c r="AD8" i="18"/>
  <c r="AJ16" i="18"/>
  <c r="X36" i="18"/>
  <c r="P16" i="18"/>
  <c r="X20" i="18"/>
  <c r="AL30" i="18"/>
  <c r="AJ30" i="18"/>
  <c r="R44" i="18"/>
  <c r="R32" i="18"/>
  <c r="AB44" i="18"/>
  <c r="AF8" i="18"/>
  <c r="P44" i="18"/>
  <c r="AH36" i="18"/>
  <c r="AH12" i="18"/>
  <c r="P36" i="18"/>
  <c r="N16" i="18"/>
  <c r="AD12" i="18"/>
  <c r="Z44" i="18"/>
  <c r="L12" i="18"/>
  <c r="P30" i="18"/>
  <c r="T12" i="18"/>
  <c r="X10" i="18"/>
  <c r="P18" i="18"/>
  <c r="R36" i="18"/>
  <c r="L34" i="18"/>
  <c r="AD30" i="18"/>
  <c r="N22" i="18"/>
  <c r="AB36" i="18"/>
  <c r="T34" i="18"/>
  <c r="AL22" i="18"/>
  <c r="Z42" i="18"/>
  <c r="L22" i="18"/>
  <c r="AF18" i="18"/>
  <c r="N6" i="18"/>
  <c r="R14" i="18"/>
  <c r="AH28" i="18"/>
  <c r="N32" i="18"/>
  <c r="N26" i="18"/>
  <c r="AB24" i="18"/>
  <c r="J6" i="18"/>
  <c r="J12" i="18"/>
  <c r="AH8" i="18"/>
  <c r="X30" i="18"/>
  <c r="J20" i="18"/>
  <c r="Z14" i="18"/>
  <c r="R38" i="18"/>
  <c r="AJ42" i="18"/>
  <c r="T38" i="18"/>
  <c r="V28" i="18"/>
  <c r="AD38" i="18"/>
  <c r="V12" i="18"/>
  <c r="N30" i="18"/>
  <c r="X24" i="18"/>
  <c r="R42" i="18"/>
  <c r="R30" i="18"/>
  <c r="AB42" i="18"/>
  <c r="AF6" i="18"/>
  <c r="T30" i="18"/>
  <c r="AB16" i="18"/>
  <c r="Z32" i="18"/>
  <c r="L40" i="18"/>
  <c r="P22" i="18"/>
  <c r="Z16" i="18"/>
  <c r="AH18" i="18"/>
  <c r="V38" i="18"/>
  <c r="T16" i="18"/>
  <c r="AB14" i="18"/>
  <c r="AH26" i="18"/>
  <c r="AB38" i="18"/>
  <c r="AJ22" i="18"/>
  <c r="X42" i="18"/>
  <c r="J22" i="18"/>
  <c r="AD18" i="18"/>
  <c r="N8" i="18"/>
  <c r="AL40" i="18"/>
  <c r="T44" i="18"/>
  <c r="T32" i="18"/>
  <c r="AD44" i="18"/>
  <c r="AB10" i="18"/>
  <c r="Z34" i="18"/>
  <c r="AL36" i="18"/>
  <c r="J42" i="18"/>
  <c r="R28" i="18"/>
  <c r="AF32" i="18"/>
  <c r="X6" i="18"/>
  <c r="T36" i="18"/>
  <c r="AJ40" i="18"/>
  <c r="N44" i="18"/>
  <c r="Z24" i="18"/>
  <c r="AD36" i="18"/>
  <c r="V10" i="18"/>
  <c r="L24" i="18"/>
  <c r="AD14" i="18"/>
  <c r="AF40" i="18"/>
  <c r="AH20" i="18"/>
  <c r="AB32" i="18"/>
  <c r="X34" i="18"/>
  <c r="N14" i="18"/>
  <c r="L28" i="18"/>
  <c r="P12" i="18"/>
  <c r="N18" i="18"/>
  <c r="P26" i="18"/>
  <c r="AL10" i="18"/>
  <c r="V32" i="18"/>
  <c r="J18" i="18"/>
  <c r="X16" i="18"/>
  <c r="AJ20" i="18"/>
  <c r="AD16" i="18"/>
  <c r="AL16" i="18"/>
  <c r="Z36" i="18"/>
  <c r="R16" i="18"/>
  <c r="Z20" i="18"/>
  <c r="AJ36" i="18"/>
  <c r="AL42" i="18"/>
  <c r="P40" i="18"/>
  <c r="X28" i="18"/>
  <c r="AF38" i="18"/>
  <c r="X12" i="18"/>
  <c r="Z26" i="18"/>
  <c r="AH32" i="18"/>
  <c r="J32" i="18"/>
  <c r="T22" i="18"/>
  <c r="AB28" i="18"/>
  <c r="T8" i="18"/>
  <c r="N24" i="18"/>
  <c r="AL34" i="18"/>
  <c r="J40" i="18"/>
  <c r="R26" i="18"/>
  <c r="AF30" i="18"/>
  <c r="R12" i="18"/>
  <c r="AD42" i="18"/>
  <c r="P14" i="18"/>
  <c r="AD6" i="18"/>
  <c r="P38" i="18"/>
  <c r="AL44" i="18"/>
  <c r="N38" i="18"/>
  <c r="AD26" i="18"/>
  <c r="AH6" i="18"/>
  <c r="R34" i="18"/>
  <c r="N20" i="18"/>
  <c r="AF10" i="18"/>
  <c r="AH10" i="18"/>
  <c r="Z10" i="18"/>
  <c r="AL12" i="18"/>
  <c r="Z30" i="18"/>
  <c r="L18" i="18"/>
  <c r="V16" i="18"/>
  <c r="J34" i="18"/>
  <c r="AH38" i="18"/>
  <c r="L42" i="18"/>
  <c r="T28" i="18"/>
  <c r="AB34" i="18"/>
  <c r="Z6" i="18"/>
  <c r="P20" i="18"/>
  <c r="AJ26" i="18"/>
  <c r="N36" i="18"/>
  <c r="J26" i="18"/>
  <c r="AD22" i="18"/>
  <c r="J10" i="18"/>
  <c r="AF42" i="18"/>
  <c r="AH30" i="18"/>
  <c r="L32" i="18"/>
  <c r="N28" i="18"/>
  <c r="AB26" i="18"/>
  <c r="T6" i="18"/>
  <c r="AF20" i="18"/>
  <c r="AL8" i="18"/>
  <c r="Z8" i="18"/>
  <c r="V40" i="18"/>
  <c r="AJ18" i="18"/>
  <c r="AF12" i="18"/>
  <c r="AF24" i="18"/>
  <c r="L30" i="18"/>
  <c r="AJ6" i="18"/>
  <c r="L14" i="18"/>
  <c r="L6" i="18"/>
  <c r="R12" i="1"/>
  <c r="Q12" i="1"/>
  <c r="AG12" i="1" l="1"/>
  <c r="AF12" i="1" l="1"/>
  <c r="AG13" i="1"/>
  <c r="AF13" i="1" s="1"/>
  <c r="AH13" i="1" s="1"/>
  <c r="AH7" i="19"/>
  <c r="U46" i="19" l="1"/>
  <c r="M52" i="19"/>
  <c r="K40" i="19"/>
  <c r="AH19" i="19"/>
  <c r="AL29" i="19"/>
  <c r="AJ40" i="19"/>
  <c r="AH51" i="19"/>
  <c r="AL12" i="19"/>
  <c r="Y52" i="19"/>
  <c r="X39" i="19"/>
  <c r="R45" i="19"/>
  <c r="S52" i="19"/>
  <c r="K48" i="19"/>
  <c r="O45" i="19"/>
  <c r="AL24" i="19"/>
  <c r="AJ35" i="19"/>
  <c r="AH46" i="19"/>
  <c r="AL6" i="19"/>
  <c r="Y47" i="19"/>
  <c r="Q37" i="19"/>
  <c r="W42" i="19"/>
  <c r="P46" i="19"/>
  <c r="N51" i="19"/>
  <c r="L39" i="19"/>
  <c r="AI18" i="19"/>
  <c r="AM28" i="19"/>
  <c r="AK39" i="19"/>
  <c r="AI50" i="19"/>
  <c r="AM11" i="19"/>
  <c r="Z51" i="19"/>
  <c r="S39" i="19"/>
  <c r="Y44" i="19"/>
  <c r="P49" i="19"/>
  <c r="N54" i="19"/>
  <c r="L42" i="19"/>
  <c r="AI21" i="19"/>
  <c r="AM31" i="19"/>
  <c r="AK42" i="19"/>
  <c r="AI53" i="19"/>
  <c r="AM14" i="19"/>
  <c r="Z54" i="19"/>
  <c r="Z40" i="19"/>
  <c r="Y26" i="19"/>
  <c r="Q53" i="19"/>
  <c r="O48" i="19"/>
  <c r="L36" i="19"/>
  <c r="AJ25" i="19"/>
  <c r="AH36" i="19"/>
  <c r="AL46" i="19"/>
  <c r="AJ8" i="19"/>
  <c r="W48" i="19"/>
  <c r="U37" i="19"/>
  <c r="AA42" i="19"/>
  <c r="T46" i="19"/>
  <c r="L52" i="19"/>
  <c r="J40" i="19"/>
  <c r="AM18" i="19"/>
  <c r="AK29" i="19"/>
  <c r="AI40" i="19"/>
  <c r="AM50" i="19"/>
  <c r="AK12" i="19"/>
  <c r="X52" i="19"/>
  <c r="W39" i="19"/>
  <c r="Q45" i="19"/>
  <c r="J48" i="19"/>
  <c r="AM45" i="19"/>
  <c r="V42" i="19"/>
  <c r="S26" i="19"/>
  <c r="K32" i="19"/>
  <c r="U18" i="19"/>
  <c r="M21" i="19"/>
  <c r="AD30" i="19"/>
  <c r="AB41" i="19"/>
  <c r="AF51" i="19"/>
  <c r="X19" i="19"/>
  <c r="AL19" i="19"/>
  <c r="AJ13" i="19"/>
  <c r="V31" i="19"/>
  <c r="T28" i="19"/>
  <c r="L34" i="19"/>
  <c r="P23" i="19"/>
  <c r="N25" i="19"/>
  <c r="AE34" i="19"/>
  <c r="AC45" i="19"/>
  <c r="AG55" i="19"/>
  <c r="T53" i="19"/>
  <c r="Q48" i="19"/>
  <c r="O53" i="19"/>
  <c r="M41" i="19"/>
  <c r="AJ20" i="19"/>
  <c r="AH31" i="19"/>
  <c r="AL41" i="19"/>
  <c r="AJ52" i="19"/>
  <c r="AH14" i="19"/>
  <c r="AA53" i="19"/>
  <c r="T40" i="19"/>
  <c r="Z45" i="19"/>
  <c r="U53" i="19"/>
  <c r="M49" i="19"/>
  <c r="L37" i="19"/>
  <c r="AH26" i="19"/>
  <c r="AL36" i="19"/>
  <c r="AJ47" i="19"/>
  <c r="AH9" i="19"/>
  <c r="AA48" i="19"/>
  <c r="Y37" i="19"/>
  <c r="S43" i="19"/>
  <c r="R47" i="19"/>
  <c r="J53" i="19"/>
  <c r="N40" i="19"/>
  <c r="AK19" i="19"/>
  <c r="AI30" i="19"/>
  <c r="AM40" i="19"/>
  <c r="AK51" i="19"/>
  <c r="AI13" i="19"/>
  <c r="V53" i="19"/>
  <c r="AA39" i="19"/>
  <c r="U45" i="19"/>
  <c r="R50" i="19"/>
  <c r="J46" i="19"/>
  <c r="N43" i="19"/>
  <c r="AK22" i="19"/>
  <c r="AI33" i="19"/>
  <c r="AM43" i="19"/>
  <c r="AK54" i="19"/>
  <c r="AJ7" i="19"/>
  <c r="P36" i="19"/>
  <c r="V41" i="19"/>
  <c r="AA27" i="19"/>
  <c r="S54" i="19"/>
  <c r="K50" i="19"/>
  <c r="AH16" i="19"/>
  <c r="AL26" i="19"/>
  <c r="AJ37" i="19"/>
  <c r="AH48" i="19"/>
  <c r="AL9" i="19"/>
  <c r="Y49" i="19"/>
  <c r="R38" i="19"/>
  <c r="W43" i="19"/>
  <c r="P48" i="19"/>
  <c r="N53" i="19"/>
  <c r="L41" i="19"/>
  <c r="AI20" i="19"/>
  <c r="AM30" i="19"/>
  <c r="AK41" i="19"/>
  <c r="AI52" i="19"/>
  <c r="AM13" i="19"/>
  <c r="Z53" i="19"/>
  <c r="S40" i="19"/>
  <c r="Y45" i="19"/>
  <c r="L40" i="19"/>
  <c r="AI51" i="19"/>
  <c r="S45" i="19"/>
  <c r="O27" i="19"/>
  <c r="S32" i="19"/>
  <c r="Q20" i="19"/>
  <c r="O22" i="19"/>
  <c r="AF31" i="19"/>
  <c r="AD42" i="19"/>
  <c r="AB53" i="19"/>
  <c r="AF19" i="19"/>
  <c r="AH25" i="19"/>
  <c r="AA47" i="19"/>
  <c r="X32" i="19"/>
  <c r="P29" i="19"/>
  <c r="T34" i="19"/>
  <c r="R24" i="19"/>
  <c r="S49" i="19"/>
  <c r="K55" i="19"/>
  <c r="O42" i="19"/>
  <c r="AL21" i="19"/>
  <c r="AJ32" i="19"/>
  <c r="AH43" i="19"/>
  <c r="AL53" i="19"/>
  <c r="AJ15" i="19"/>
  <c r="W55" i="19"/>
  <c r="Q41" i="19"/>
  <c r="V27" i="19"/>
  <c r="Q55" i="19"/>
  <c r="O50" i="19"/>
  <c r="AL16" i="19"/>
  <c r="AJ27" i="19"/>
  <c r="AH38" i="19"/>
  <c r="AL48" i="19"/>
  <c r="AJ10" i="19"/>
  <c r="W50" i="19"/>
  <c r="V38" i="19"/>
  <c r="P44" i="19"/>
  <c r="T48" i="19"/>
  <c r="L54" i="19"/>
  <c r="J42" i="19"/>
  <c r="AM20" i="19"/>
  <c r="AK31" i="19"/>
  <c r="AI42" i="19"/>
  <c r="AM52" i="19"/>
  <c r="AK14" i="19"/>
  <c r="X54" i="19"/>
  <c r="X40" i="19"/>
  <c r="W26" i="19"/>
  <c r="T51" i="19"/>
  <c r="L47" i="19"/>
  <c r="J45" i="19"/>
  <c r="AM23" i="19"/>
  <c r="AK34" i="19"/>
  <c r="AI45" i="19"/>
  <c r="AM55" i="19"/>
  <c r="Z46" i="19"/>
  <c r="X36" i="19"/>
  <c r="R42" i="19"/>
  <c r="W29" i="19"/>
  <c r="U55" i="19"/>
  <c r="M38" i="19"/>
  <c r="AJ17" i="19"/>
  <c r="AH28" i="19"/>
  <c r="AL38" i="19"/>
  <c r="AJ49" i="19"/>
  <c r="AH11" i="19"/>
  <c r="AA50" i="19"/>
  <c r="Z38" i="19"/>
  <c r="T44" i="19"/>
  <c r="R49" i="19"/>
  <c r="J55" i="19"/>
  <c r="N42" i="19"/>
  <c r="AK21" i="19"/>
  <c r="AI32" i="19"/>
  <c r="AM42" i="19"/>
  <c r="AK53" i="19"/>
  <c r="AI15" i="19"/>
  <c r="V55" i="19"/>
  <c r="P41" i="19"/>
  <c r="AA26" i="19"/>
  <c r="N45" i="19"/>
  <c r="AK6" i="19"/>
  <c r="V29" i="19"/>
  <c r="K28" i="19"/>
  <c r="O33" i="19"/>
  <c r="S21" i="19"/>
  <c r="K24" i="19"/>
  <c r="AB33" i="19"/>
  <c r="AF43" i="19"/>
  <c r="AD54" i="19"/>
  <c r="S47" i="19"/>
  <c r="AJ30" i="19"/>
  <c r="U50" i="19"/>
  <c r="M46" i="19"/>
  <c r="K44" i="19"/>
  <c r="AH23" i="19"/>
  <c r="AL33" i="19"/>
  <c r="AJ44" i="19"/>
  <c r="AH55" i="19"/>
  <c r="AM7" i="19"/>
  <c r="S36" i="19"/>
  <c r="Y41" i="19"/>
  <c r="Z37" i="19"/>
  <c r="M51" i="19"/>
  <c r="K39" i="19"/>
  <c r="AH18" i="19"/>
  <c r="AL28" i="19"/>
  <c r="AJ39" i="19"/>
  <c r="AH50" i="19"/>
  <c r="AL11" i="19"/>
  <c r="Y51" i="19"/>
  <c r="R39" i="19"/>
  <c r="X44" i="19"/>
  <c r="P50" i="19"/>
  <c r="N55" i="19"/>
  <c r="L43" i="19"/>
  <c r="AI22" i="19"/>
  <c r="AM32" i="19"/>
  <c r="AK43" i="19"/>
  <c r="AI54" i="19"/>
  <c r="AM15" i="19"/>
  <c r="Z55" i="19"/>
  <c r="T41" i="19"/>
  <c r="Y27" i="19"/>
  <c r="P53" i="19"/>
  <c r="N48" i="19"/>
  <c r="K36" i="19"/>
  <c r="AI25" i="19"/>
  <c r="AM35" i="19"/>
  <c r="AK46" i="19"/>
  <c r="AI8" i="19"/>
  <c r="V48" i="19"/>
  <c r="T37" i="19"/>
  <c r="Z42" i="19"/>
  <c r="S46" i="19"/>
  <c r="K52" i="19"/>
  <c r="O39" i="19"/>
  <c r="AL18" i="19"/>
  <c r="AJ29" i="19"/>
  <c r="AH40" i="19"/>
  <c r="AL50" i="19"/>
  <c r="AJ12" i="19"/>
  <c r="W52" i="19"/>
  <c r="V39" i="19"/>
  <c r="P45" i="19"/>
  <c r="T50" i="19"/>
  <c r="L46" i="19"/>
  <c r="J44" i="19"/>
  <c r="AM22" i="19"/>
  <c r="AK33" i="19"/>
  <c r="AI44" i="19"/>
  <c r="AM54" i="19"/>
  <c r="AL7" i="19"/>
  <c r="R36" i="19"/>
  <c r="X41" i="19"/>
  <c r="W28" i="19"/>
  <c r="AI19" i="19"/>
  <c r="AM12" i="19"/>
  <c r="AA30" i="19"/>
  <c r="S28" i="19"/>
  <c r="K34" i="19"/>
  <c r="U22" i="19"/>
  <c r="M25" i="19"/>
  <c r="AD34" i="19"/>
  <c r="AB45" i="19"/>
  <c r="AF55" i="19"/>
  <c r="U52" i="19"/>
  <c r="Q52" i="19"/>
  <c r="O47" i="19"/>
  <c r="M45" i="19"/>
  <c r="AJ24" i="19"/>
  <c r="AH35" i="19"/>
  <c r="AL45" i="19"/>
  <c r="AJ6" i="19"/>
  <c r="W47" i="19"/>
  <c r="AA36" i="19"/>
  <c r="U42" i="19"/>
  <c r="Q47" i="19"/>
  <c r="O52" i="19"/>
  <c r="M40" i="19"/>
  <c r="AJ19" i="19"/>
  <c r="AH30" i="19"/>
  <c r="AL40" i="19"/>
  <c r="AJ51" i="19"/>
  <c r="AH13" i="19"/>
  <c r="AA52" i="19"/>
  <c r="Z39" i="19"/>
  <c r="T45" i="19"/>
  <c r="R51" i="19"/>
  <c r="J47" i="19"/>
  <c r="N44" i="19"/>
  <c r="AK23" i="19"/>
  <c r="AI34" i="19"/>
  <c r="AM44" i="19"/>
  <c r="AK55" i="19"/>
  <c r="X46" i="19"/>
  <c r="V36" i="19"/>
  <c r="P42" i="19"/>
  <c r="AA28" i="19"/>
  <c r="R54" i="19"/>
  <c r="J50" i="19"/>
  <c r="J36" i="19"/>
  <c r="AK26" i="19"/>
  <c r="AI37" i="19"/>
  <c r="AM47" i="19"/>
  <c r="AK9" i="19"/>
  <c r="X49" i="19"/>
  <c r="Q38" i="19"/>
  <c r="V43" i="19"/>
  <c r="U47" i="19"/>
  <c r="M53" i="19"/>
  <c r="K41" i="19"/>
  <c r="AH20" i="19"/>
  <c r="AL30" i="19"/>
  <c r="AJ41" i="19"/>
  <c r="AH52" i="19"/>
  <c r="AL13" i="19"/>
  <c r="Y53" i="19"/>
  <c r="R40" i="19"/>
  <c r="X45" i="19"/>
  <c r="P52" i="19"/>
  <c r="N47" i="19"/>
  <c r="L45" i="19"/>
  <c r="AI24" i="19"/>
  <c r="AM34" i="19"/>
  <c r="AK45" i="19"/>
  <c r="AI6" i="19"/>
  <c r="V47" i="19"/>
  <c r="Z36" i="19"/>
  <c r="T42" i="19"/>
  <c r="Y29" i="19"/>
  <c r="AK24" i="19"/>
  <c r="X47" i="19"/>
  <c r="W32" i="19"/>
  <c r="O29" i="19"/>
  <c r="S34" i="19"/>
  <c r="Q24" i="19"/>
  <c r="K17" i="19"/>
  <c r="AF35" i="19"/>
  <c r="AD46" i="19"/>
  <c r="AB16" i="19"/>
  <c r="K53" i="19"/>
  <c r="AH41" i="19"/>
  <c r="P40" i="19"/>
  <c r="L26" i="19"/>
  <c r="P31" i="19"/>
  <c r="T17" i="19"/>
  <c r="L20" i="19"/>
  <c r="AC29" i="19"/>
  <c r="AG39" i="19"/>
  <c r="AE50" i="19"/>
  <c r="AC18" i="19"/>
  <c r="S53" i="19"/>
  <c r="K49" i="19"/>
  <c r="N36" i="19"/>
  <c r="AL25" i="19"/>
  <c r="AJ36" i="19"/>
  <c r="AH47" i="19"/>
  <c r="AL8" i="19"/>
  <c r="Y48" i="19"/>
  <c r="W37" i="19"/>
  <c r="Q43" i="19"/>
  <c r="S48" i="19"/>
  <c r="K54" i="19"/>
  <c r="O41" i="19"/>
  <c r="AL20" i="19"/>
  <c r="AJ31" i="19"/>
  <c r="AH42" i="19"/>
  <c r="AL52" i="19"/>
  <c r="AJ14" i="19"/>
  <c r="W54" i="19"/>
  <c r="V40" i="19"/>
  <c r="V26" i="19"/>
  <c r="T52" i="19"/>
  <c r="L48" i="19"/>
  <c r="O36" i="19"/>
  <c r="AM24" i="19"/>
  <c r="AK35" i="19"/>
  <c r="AI46" i="19"/>
  <c r="AM6" i="19"/>
  <c r="Z47" i="19"/>
  <c r="R37" i="19"/>
  <c r="X42" i="19"/>
  <c r="Q46" i="19"/>
  <c r="T55" i="19"/>
  <c r="L38" i="19"/>
  <c r="AI17" i="19"/>
  <c r="AM27" i="19"/>
  <c r="AK38" i="19"/>
  <c r="AI49" i="19"/>
  <c r="AM10" i="19"/>
  <c r="Z50" i="19"/>
  <c r="Y38" i="19"/>
  <c r="S44" i="19"/>
  <c r="Q49" i="19"/>
  <c r="O54" i="19"/>
  <c r="M42" i="19"/>
  <c r="AJ21" i="19"/>
  <c r="AH32" i="19"/>
  <c r="AL42" i="19"/>
  <c r="AJ53" i="19"/>
  <c r="AH15" i="19"/>
  <c r="AA54" i="19"/>
  <c r="AA40" i="19"/>
  <c r="Z26" i="19"/>
  <c r="R53" i="19"/>
  <c r="J49" i="19"/>
  <c r="M36" i="19"/>
  <c r="AK25" i="19"/>
  <c r="AI36" i="19"/>
  <c r="AM46" i="19"/>
  <c r="AK8" i="19"/>
  <c r="X48" i="19"/>
  <c r="V37" i="19"/>
  <c r="P43" i="19"/>
  <c r="P47" i="19"/>
  <c r="AM29" i="19"/>
  <c r="Z52" i="19"/>
  <c r="Y33" i="19"/>
  <c r="K30" i="19"/>
  <c r="O35" i="19"/>
  <c r="S25" i="19"/>
  <c r="AD26" i="19"/>
  <c r="AB37" i="19"/>
  <c r="AF47" i="19"/>
  <c r="X17" i="19"/>
  <c r="M48" i="19"/>
  <c r="AJ46" i="19"/>
  <c r="Y42" i="19"/>
  <c r="T26" i="19"/>
  <c r="L32" i="19"/>
  <c r="P19" i="19"/>
  <c r="N21" i="19"/>
  <c r="U54" i="19"/>
  <c r="M50" i="19"/>
  <c r="AJ16" i="19"/>
  <c r="AH27" i="19"/>
  <c r="AL37" i="19"/>
  <c r="AJ48" i="19"/>
  <c r="AH10" i="19"/>
  <c r="AA49" i="19"/>
  <c r="T38" i="19"/>
  <c r="Y43" i="19"/>
  <c r="U49" i="19"/>
  <c r="M55" i="19"/>
  <c r="K43" i="19"/>
  <c r="AH22" i="19"/>
  <c r="AL32" i="19"/>
  <c r="AJ43" i="19"/>
  <c r="AH54" i="19"/>
  <c r="AL15" i="19"/>
  <c r="Y55" i="19"/>
  <c r="S41" i="19"/>
  <c r="X27" i="19"/>
  <c r="P54" i="19"/>
  <c r="N49" i="19"/>
  <c r="M37" i="19"/>
  <c r="AI26" i="19"/>
  <c r="AM36" i="19"/>
  <c r="AK47" i="19"/>
  <c r="AI9" i="19"/>
  <c r="V49" i="19"/>
  <c r="AA37" i="19"/>
  <c r="T43" i="19"/>
  <c r="R46" i="19"/>
  <c r="J52" i="19"/>
  <c r="N39" i="19"/>
  <c r="AK18" i="19"/>
  <c r="AI29" i="19"/>
  <c r="AM39" i="19"/>
  <c r="AK50" i="19"/>
  <c r="AI12" i="19"/>
  <c r="V52" i="19"/>
  <c r="U39" i="19"/>
  <c r="AA44" i="19"/>
  <c r="S50" i="19"/>
  <c r="K46" i="19"/>
  <c r="O43" i="19"/>
  <c r="AL22" i="19"/>
  <c r="AJ33" i="19"/>
  <c r="AH44" i="19"/>
  <c r="AL54" i="19"/>
  <c r="AK7" i="19"/>
  <c r="Q36" i="19"/>
  <c r="W41" i="19"/>
  <c r="V28" i="19"/>
  <c r="T54" i="19"/>
  <c r="L50" i="19"/>
  <c r="AI16" i="19"/>
  <c r="AM26" i="19"/>
  <c r="AK37" i="19"/>
  <c r="AI48" i="19"/>
  <c r="AM9" i="19"/>
  <c r="Z49" i="19"/>
  <c r="S38" i="19"/>
  <c r="X43" i="19"/>
  <c r="R52" i="19"/>
  <c r="AI35" i="19"/>
  <c r="P37" i="19"/>
  <c r="AA34" i="19"/>
  <c r="S30" i="19"/>
  <c r="Q16" i="19"/>
  <c r="O18" i="19"/>
  <c r="AF27" i="19"/>
  <c r="AD38" i="19"/>
  <c r="AB49" i="19"/>
  <c r="AF17" i="19"/>
  <c r="O40" i="19"/>
  <c r="K51" i="19"/>
  <c r="O38" i="19"/>
  <c r="AL17" i="19"/>
  <c r="AJ28" i="19"/>
  <c r="AH39" i="19"/>
  <c r="AL49" i="19"/>
  <c r="AJ11" i="19"/>
  <c r="W51" i="19"/>
  <c r="P39" i="19"/>
  <c r="V44" i="19"/>
  <c r="Q51" i="19"/>
  <c r="O46" i="19"/>
  <c r="M44" i="19"/>
  <c r="AJ23" i="19"/>
  <c r="AH34" i="19"/>
  <c r="AL44" i="19"/>
  <c r="AJ55" i="19"/>
  <c r="W46" i="19"/>
  <c r="U36" i="19"/>
  <c r="AA41" i="19"/>
  <c r="Z28" i="19"/>
  <c r="R55" i="19"/>
  <c r="J38" i="19"/>
  <c r="AM16" i="19"/>
  <c r="AK27" i="19"/>
  <c r="AI38" i="19"/>
  <c r="AM48" i="19"/>
  <c r="AK10" i="19"/>
  <c r="X50" i="19"/>
  <c r="W38" i="19"/>
  <c r="Q44" i="19"/>
  <c r="T47" i="19"/>
  <c r="L53" i="19"/>
  <c r="J41" i="19"/>
  <c r="AM19" i="19"/>
  <c r="AK30" i="19"/>
  <c r="AI41" i="19"/>
  <c r="AM51" i="19"/>
  <c r="AK13" i="19"/>
  <c r="X53" i="19"/>
  <c r="Q40" i="19"/>
  <c r="W45" i="19"/>
  <c r="U51" i="19"/>
  <c r="M47" i="19"/>
  <c r="K45" i="19"/>
  <c r="AH24" i="19"/>
  <c r="AL34" i="19"/>
  <c r="AJ45" i="19"/>
  <c r="AH6" i="19"/>
  <c r="AA46" i="19"/>
  <c r="Y36" i="19"/>
  <c r="S42" i="19"/>
  <c r="X29" i="19"/>
  <c r="J51" i="19"/>
  <c r="N38" i="19"/>
  <c r="AK17" i="19"/>
  <c r="AI28" i="19"/>
  <c r="AM38" i="19"/>
  <c r="AK49" i="19"/>
  <c r="AI11" i="19"/>
  <c r="V51" i="19"/>
  <c r="AA38" i="19"/>
  <c r="U44" i="19"/>
  <c r="N52" i="19"/>
  <c r="AK40" i="19"/>
  <c r="Y39" i="19"/>
  <c r="K26" i="19"/>
  <c r="O31" i="19"/>
  <c r="S17" i="19"/>
  <c r="K20" i="19"/>
  <c r="AB29" i="19"/>
  <c r="AF39" i="19"/>
  <c r="AD50" i="19"/>
  <c r="AB18" i="19"/>
  <c r="O37" i="19"/>
  <c r="AL35" i="19"/>
  <c r="V35" i="19"/>
  <c r="R16" i="19"/>
  <c r="AE26" i="19"/>
  <c r="AC41" i="19"/>
  <c r="AE54" i="19"/>
  <c r="L49" i="19"/>
  <c r="AI47" i="19"/>
  <c r="R43" i="19"/>
  <c r="U26" i="19"/>
  <c r="M32" i="19"/>
  <c r="Q19" i="19"/>
  <c r="O21" i="19"/>
  <c r="AF30" i="19"/>
  <c r="AD41" i="19"/>
  <c r="AB52" i="19"/>
  <c r="Z19" i="19"/>
  <c r="J43" i="19"/>
  <c r="AM53" i="19"/>
  <c r="W27" i="19"/>
  <c r="S27" i="19"/>
  <c r="AH17" i="19"/>
  <c r="AL10" i="19"/>
  <c r="X30" i="19"/>
  <c r="P28" i="19"/>
  <c r="T33" i="19"/>
  <c r="R22" i="19"/>
  <c r="J25" i="19"/>
  <c r="AG33" i="19"/>
  <c r="U48" i="19"/>
  <c r="Y30" i="19"/>
  <c r="N35" i="19"/>
  <c r="AC26" i="19"/>
  <c r="AB47" i="19"/>
  <c r="W20" i="19"/>
  <c r="AC25" i="19"/>
  <c r="U9" i="19"/>
  <c r="AE12" i="19"/>
  <c r="M7" i="19"/>
  <c r="AH53" i="19"/>
  <c r="AE35" i="19"/>
  <c r="U11" i="19"/>
  <c r="L19" i="19"/>
  <c r="AF6" i="19"/>
  <c r="O49" i="19"/>
  <c r="Y34" i="19"/>
  <c r="P18" i="19"/>
  <c r="AE29" i="19"/>
  <c r="AE49" i="19"/>
  <c r="AG20" i="19"/>
  <c r="T6" i="19"/>
  <c r="AD9" i="19"/>
  <c r="V13" i="19"/>
  <c r="O8" i="19"/>
  <c r="P16" i="19"/>
  <c r="U7" i="19"/>
  <c r="W49" i="19"/>
  <c r="AE33" i="19"/>
  <c r="Z9" i="19"/>
  <c r="AH21" i="19"/>
  <c r="M27" i="19"/>
  <c r="U20" i="19"/>
  <c r="AD32" i="19"/>
  <c r="AE51" i="19"/>
  <c r="AE21" i="19"/>
  <c r="AC6" i="19"/>
  <c r="U10" i="19"/>
  <c r="AE13" i="19"/>
  <c r="L10" i="19"/>
  <c r="R30" i="19"/>
  <c r="AA20" i="19"/>
  <c r="J8" i="19"/>
  <c r="Y21" i="19"/>
  <c r="O6" i="19"/>
  <c r="P38" i="19"/>
  <c r="M33" i="19"/>
  <c r="O23" i="19"/>
  <c r="AD43" i="19"/>
  <c r="Y18" i="19"/>
  <c r="AB24" i="19"/>
  <c r="Z8" i="19"/>
  <c r="R12" i="19"/>
  <c r="AB15" i="19"/>
  <c r="O15" i="19"/>
  <c r="AA17" i="19"/>
  <c r="U15" i="19"/>
  <c r="J35" i="19"/>
  <c r="X6" i="19"/>
  <c r="M54" i="19"/>
  <c r="W33" i="19"/>
  <c r="U16" i="19"/>
  <c r="AD28" i="19"/>
  <c r="AE48" i="19"/>
  <c r="AC20" i="19"/>
  <c r="Q6" i="19"/>
  <c r="AA9" i="19"/>
  <c r="S13" i="19"/>
  <c r="L8" i="19"/>
  <c r="Q26" i="19"/>
  <c r="O9" i="19"/>
  <c r="AG52" i="19"/>
  <c r="X24" i="19"/>
  <c r="U29" i="19"/>
  <c r="M12" i="19"/>
  <c r="AD39" i="19"/>
  <c r="K25" i="19"/>
  <c r="T9" i="19"/>
  <c r="R6" i="19"/>
  <c r="AE16" i="19"/>
  <c r="AD12" i="19"/>
  <c r="K15" i="19"/>
  <c r="V30" i="19"/>
  <c r="AL51" i="19"/>
  <c r="P27" i="19"/>
  <c r="R20" i="19"/>
  <c r="AG27" i="19"/>
  <c r="AE42" i="19"/>
  <c r="AC16" i="19"/>
  <c r="N41" i="19"/>
  <c r="AK52" i="19"/>
  <c r="AA45" i="19"/>
  <c r="Q27" i="19"/>
  <c r="U32" i="19"/>
  <c r="S20" i="19"/>
  <c r="K23" i="19"/>
  <c r="AB32" i="19"/>
  <c r="AF42" i="19"/>
  <c r="AD53" i="19"/>
  <c r="V20" i="19"/>
  <c r="AK16" i="19"/>
  <c r="AI10" i="19"/>
  <c r="W30" i="19"/>
  <c r="O28" i="19"/>
  <c r="AJ22" i="19"/>
  <c r="AI7" i="19"/>
  <c r="Z31" i="19"/>
  <c r="L29" i="19"/>
  <c r="P34" i="19"/>
  <c r="T23" i="19"/>
  <c r="M16" i="19"/>
  <c r="AC35" i="19"/>
  <c r="K47" i="19"/>
  <c r="V34" i="19"/>
  <c r="R17" i="19"/>
  <c r="AG28" i="19"/>
  <c r="AG48" i="19"/>
  <c r="AF20" i="19"/>
  <c r="S6" i="19"/>
  <c r="AC9" i="19"/>
  <c r="U13" i="19"/>
  <c r="N8" i="19"/>
  <c r="Y46" i="19"/>
  <c r="AG45" i="19"/>
  <c r="Q13" i="19"/>
  <c r="AC28" i="19"/>
  <c r="AB8" i="19"/>
  <c r="AJ18" i="19"/>
  <c r="J27" i="19"/>
  <c r="T20" i="19"/>
  <c r="AC32" i="19"/>
  <c r="AD51" i="19"/>
  <c r="AD21" i="19"/>
  <c r="AB6" i="19"/>
  <c r="T10" i="19"/>
  <c r="AD13" i="19"/>
  <c r="K10" i="19"/>
  <c r="J24" i="19"/>
  <c r="Q9" i="19"/>
  <c r="X28" i="19"/>
  <c r="AE41" i="19"/>
  <c r="V11" i="19"/>
  <c r="AJ34" i="19"/>
  <c r="J29" i="19"/>
  <c r="S23" i="19"/>
  <c r="AB35" i="19"/>
  <c r="AG53" i="19"/>
  <c r="AA22" i="19"/>
  <c r="S7" i="19"/>
  <c r="AC10" i="19"/>
  <c r="U14" i="19"/>
  <c r="N11" i="19"/>
  <c r="R34" i="19"/>
  <c r="AC22" i="19"/>
  <c r="N14" i="19"/>
  <c r="Z23" i="19"/>
  <c r="K12" i="19"/>
  <c r="Z44" i="19"/>
  <c r="Q34" i="19"/>
  <c r="N16" i="19"/>
  <c r="AF45" i="19"/>
  <c r="AA19" i="19"/>
  <c r="X25" i="19"/>
  <c r="P9" i="19"/>
  <c r="Z12" i="19"/>
  <c r="M6" i="19"/>
  <c r="L51" i="19"/>
  <c r="X21" i="19"/>
  <c r="AC15" i="19"/>
  <c r="P22" i="19"/>
  <c r="T8" i="19"/>
  <c r="O44" i="19"/>
  <c r="N26" i="19"/>
  <c r="S19" i="19"/>
  <c r="AB31" i="19"/>
  <c r="AG50" i="19"/>
  <c r="AA21" i="19"/>
  <c r="Y6" i="19"/>
  <c r="Q10" i="19"/>
  <c r="AA13" i="19"/>
  <c r="N9" i="19"/>
  <c r="U19" i="19"/>
  <c r="AA51" i="19"/>
  <c r="X22" i="19"/>
  <c r="V8" i="19"/>
  <c r="Q25" i="19"/>
  <c r="Q32" i="19"/>
  <c r="V12" i="19"/>
  <c r="AB9" i="19"/>
  <c r="X15" i="19"/>
  <c r="AB23" i="19"/>
  <c r="T13" i="19"/>
  <c r="AH8" i="19"/>
  <c r="L28" i="19"/>
  <c r="T21" i="19"/>
  <c r="AE30" i="19"/>
  <c r="AG43" i="19"/>
  <c r="Y17" i="19"/>
  <c r="K37" i="19"/>
  <c r="AM8" i="19"/>
  <c r="AA29" i="19"/>
  <c r="M28" i="19"/>
  <c r="Q33" i="19"/>
  <c r="U21" i="19"/>
  <c r="M24" i="19"/>
  <c r="AD33" i="19"/>
  <c r="AB44" i="19"/>
  <c r="AF54" i="19"/>
  <c r="AD20" i="19"/>
  <c r="AM21" i="19"/>
  <c r="AK15" i="19"/>
  <c r="Y31" i="19"/>
  <c r="K29" i="19"/>
  <c r="AL27" i="19"/>
  <c r="Y50" i="19"/>
  <c r="V33" i="19"/>
  <c r="T29" i="19"/>
  <c r="L35" i="19"/>
  <c r="P25" i="19"/>
  <c r="J16" i="19"/>
  <c r="AE36" i="19"/>
  <c r="AM17" i="19"/>
  <c r="R26" i="19"/>
  <c r="P20" i="19"/>
  <c r="AE31" i="19"/>
  <c r="AC51" i="19"/>
  <c r="AC21" i="19"/>
  <c r="AA6" i="19"/>
  <c r="S10" i="19"/>
  <c r="AC13" i="19"/>
  <c r="J10" i="19"/>
  <c r="X26" i="19"/>
  <c r="AC54" i="19"/>
  <c r="AE14" i="19"/>
  <c r="AG38" i="19"/>
  <c r="X10" i="19"/>
  <c r="AM33" i="19"/>
  <c r="R28" i="19"/>
  <c r="R23" i="19"/>
  <c r="AG34" i="19"/>
  <c r="AF53" i="19"/>
  <c r="Z22" i="19"/>
  <c r="R7" i="19"/>
  <c r="AB10" i="19"/>
  <c r="T14" i="19"/>
  <c r="M11" i="19"/>
  <c r="AG32" i="19"/>
  <c r="AE10" i="19"/>
  <c r="Z32" i="19"/>
  <c r="AC50" i="19"/>
  <c r="R13" i="19"/>
  <c r="AM49" i="19"/>
  <c r="O30" i="19"/>
  <c r="K18" i="19"/>
  <c r="AF37" i="19"/>
  <c r="W16" i="19"/>
  <c r="W23" i="19"/>
  <c r="AA7" i="19"/>
  <c r="S11" i="19"/>
  <c r="AC14" i="19"/>
  <c r="J13" i="19"/>
  <c r="R21" i="19"/>
  <c r="AC24" i="19"/>
  <c r="L44" i="19"/>
  <c r="P6" i="19"/>
  <c r="Q54" i="19"/>
  <c r="AA31" i="19"/>
  <c r="U35" i="19"/>
  <c r="AD27" i="19"/>
  <c r="AE47" i="19"/>
  <c r="Z20" i="19"/>
  <c r="AF25" i="19"/>
  <c r="X9" i="19"/>
  <c r="P13" i="19"/>
  <c r="J6" i="19"/>
  <c r="V32" i="19"/>
  <c r="AG23" i="19"/>
  <c r="N10" i="19"/>
  <c r="J22" i="19"/>
  <c r="P10" i="19"/>
  <c r="AK28" i="19"/>
  <c r="J28" i="19"/>
  <c r="Q22" i="19"/>
  <c r="AF33" i="19"/>
  <c r="AF52" i="19"/>
  <c r="W22" i="19"/>
  <c r="AG6" i="19"/>
  <c r="Y10" i="19"/>
  <c r="Q14" i="19"/>
  <c r="J11" i="19"/>
  <c r="AD31" i="19"/>
  <c r="P7" i="19"/>
  <c r="AF36" i="19"/>
  <c r="AF11" i="19"/>
  <c r="L7" i="19"/>
  <c r="W53" i="19"/>
  <c r="L30" i="19"/>
  <c r="T25" i="19"/>
  <c r="AG31" i="19"/>
  <c r="AE46" i="19"/>
  <c r="AG17" i="19"/>
  <c r="AK20" i="19"/>
  <c r="AI14" i="19"/>
  <c r="W31" i="19"/>
  <c r="U28" i="19"/>
  <c r="M34" i="19"/>
  <c r="Q23" i="19"/>
  <c r="O25" i="19"/>
  <c r="AF34" i="19"/>
  <c r="AD45" i="19"/>
  <c r="V16" i="19"/>
  <c r="Z21" i="19"/>
  <c r="AI27" i="19"/>
  <c r="V50" i="19"/>
  <c r="AA32" i="19"/>
  <c r="Q50" i="19"/>
  <c r="AH33" i="19"/>
  <c r="AA55" i="19"/>
  <c r="X34" i="19"/>
  <c r="P30" i="19"/>
  <c r="T35" i="19"/>
  <c r="L18" i="19"/>
  <c r="AC27" i="19"/>
  <c r="AG37" i="19"/>
  <c r="AL31" i="19"/>
  <c r="Q28" i="19"/>
  <c r="T22" i="19"/>
  <c r="AC34" i="19"/>
  <c r="AE53" i="19"/>
  <c r="Y22" i="19"/>
  <c r="Q7" i="19"/>
  <c r="AA10" i="19"/>
  <c r="S14" i="19"/>
  <c r="L11" i="19"/>
  <c r="R27" i="19"/>
  <c r="AB19" i="19"/>
  <c r="L9" i="19"/>
  <c r="AB46" i="19"/>
  <c r="T12" i="19"/>
  <c r="AL47" i="19"/>
  <c r="N30" i="19"/>
  <c r="J18" i="19"/>
  <c r="AE37" i="19"/>
  <c r="AE55" i="19"/>
  <c r="V23" i="19"/>
  <c r="Z7" i="19"/>
  <c r="R11" i="19"/>
  <c r="AB14" i="19"/>
  <c r="O12" i="19"/>
  <c r="AE43" i="19"/>
  <c r="AA12" i="19"/>
  <c r="R29" i="19"/>
  <c r="Z16" i="19"/>
  <c r="AF14" i="19"/>
  <c r="AL14" i="19"/>
  <c r="S31" i="19"/>
  <c r="O20" i="19"/>
  <c r="AD40" i="19"/>
  <c r="V17" i="19"/>
  <c r="AE23" i="19"/>
  <c r="Q8" i="19"/>
  <c r="AA11" i="19"/>
  <c r="S15" i="19"/>
  <c r="L14" i="19"/>
  <c r="L21" i="19"/>
  <c r="AE6" i="19"/>
  <c r="R33" i="19"/>
  <c r="AD7" i="19"/>
  <c r="M39" i="19"/>
  <c r="X35" i="19"/>
  <c r="S18" i="19"/>
  <c r="AB30" i="19"/>
  <c r="AG49" i="19"/>
  <c r="W21" i="19"/>
  <c r="V6" i="19"/>
  <c r="AF9" i="19"/>
  <c r="X13" i="19"/>
  <c r="K9" i="19"/>
  <c r="J32" i="19"/>
  <c r="W6" i="19"/>
  <c r="AJ26" i="19"/>
  <c r="AG30" i="19"/>
  <c r="AD11" i="19"/>
  <c r="AJ42" i="19"/>
  <c r="S29" i="19"/>
  <c r="U24" i="19"/>
  <c r="AD36" i="19"/>
  <c r="AB55" i="19"/>
  <c r="AE22" i="19"/>
  <c r="W7" i="19"/>
  <c r="AG10" i="19"/>
  <c r="Y14" i="19"/>
  <c r="L12" i="19"/>
  <c r="AB51" i="19"/>
  <c r="AE44" i="19"/>
  <c r="Z10" i="19"/>
  <c r="U33" i="19"/>
  <c r="AC55" i="19"/>
  <c r="Z41" i="19"/>
  <c r="AF7" i="19"/>
  <c r="M35" i="19"/>
  <c r="X33" i="19"/>
  <c r="AE19" i="19"/>
  <c r="S37" i="19"/>
  <c r="T30" i="19"/>
  <c r="J19" i="19"/>
  <c r="AC33" i="19"/>
  <c r="AG47" i="19"/>
  <c r="Y19" i="19"/>
  <c r="AM25" i="19"/>
  <c r="Z48" i="19"/>
  <c r="Y32" i="19"/>
  <c r="Q29" i="19"/>
  <c r="U34" i="19"/>
  <c r="S24" i="19"/>
  <c r="M17" i="19"/>
  <c r="AB36" i="19"/>
  <c r="AF46" i="19"/>
  <c r="AD16" i="19"/>
  <c r="T49" i="19"/>
  <c r="AK32" i="19"/>
  <c r="X55" i="19"/>
  <c r="W34" i="19"/>
  <c r="S55" i="19"/>
  <c r="AJ38" i="19"/>
  <c r="X38" i="19"/>
  <c r="Z35" i="19"/>
  <c r="L31" i="19"/>
  <c r="P17" i="19"/>
  <c r="N19" i="19"/>
  <c r="AE28" i="19"/>
  <c r="AC39" i="19"/>
  <c r="AH45" i="19"/>
  <c r="J30" i="19"/>
  <c r="R25" i="19"/>
  <c r="AG36" i="19"/>
  <c r="AD55" i="19"/>
  <c r="AG22" i="19"/>
  <c r="Y7" i="19"/>
  <c r="Q11" i="19"/>
  <c r="AA14" i="19"/>
  <c r="N12" i="19"/>
  <c r="N33" i="19"/>
  <c r="Y23" i="19"/>
  <c r="L13" i="19"/>
  <c r="AG54" i="19"/>
  <c r="P14" i="19"/>
  <c r="AH12" i="19"/>
  <c r="R31" i="19"/>
  <c r="N20" i="19"/>
  <c r="AC40" i="19"/>
  <c r="AG16" i="19"/>
  <c r="AD23" i="19"/>
  <c r="P8" i="19"/>
  <c r="Z11" i="19"/>
  <c r="R15" i="19"/>
  <c r="K14" i="19"/>
  <c r="AD52" i="19"/>
  <c r="W14" i="19"/>
  <c r="N32" i="19"/>
  <c r="AC19" i="19"/>
  <c r="K8" i="19"/>
  <c r="W36" i="19"/>
  <c r="K33" i="19"/>
  <c r="M23" i="19"/>
  <c r="AB43" i="19"/>
  <c r="X18" i="19"/>
  <c r="AA24" i="19"/>
  <c r="Y8" i="19"/>
  <c r="Q12" i="19"/>
  <c r="AA15" i="19"/>
  <c r="N15" i="19"/>
  <c r="AC30" i="19"/>
  <c r="S8" i="19"/>
  <c r="N24" i="19"/>
  <c r="R9" i="19"/>
  <c r="AI23" i="19"/>
  <c r="N27" i="19"/>
  <c r="Q21" i="19"/>
  <c r="AF32" i="19"/>
  <c r="AC52" i="19"/>
  <c r="AF21" i="19"/>
  <c r="AD6" i="19"/>
  <c r="V10" i="19"/>
  <c r="AF13" i="19"/>
  <c r="M10" i="19"/>
  <c r="P24" i="19"/>
  <c r="AA8" i="19"/>
  <c r="AI55" i="19"/>
  <c r="AC44" i="19"/>
  <c r="Z13" i="19"/>
  <c r="AL55" i="19"/>
  <c r="K31" i="19"/>
  <c r="M19" i="19"/>
  <c r="AB39" i="19"/>
  <c r="AA16" i="19"/>
  <c r="AA23" i="19"/>
  <c r="AE7" i="19"/>
  <c r="W11" i="19"/>
  <c r="AG14" i="19"/>
  <c r="N13" i="19"/>
  <c r="AB21" i="19"/>
  <c r="AH29" i="19"/>
  <c r="R14" i="19"/>
  <c r="AF18" i="19"/>
  <c r="AF22" i="19"/>
  <c r="AF24" i="19"/>
  <c r="X11" i="19"/>
  <c r="AB26" i="19"/>
  <c r="Q17" i="19"/>
  <c r="AF48" i="19"/>
  <c r="V45" i="19"/>
  <c r="T32" i="19"/>
  <c r="J23" i="19"/>
  <c r="AG35" i="19"/>
  <c r="AC49" i="19"/>
  <c r="AG19" i="19"/>
  <c r="AI31" i="19"/>
  <c r="V54" i="19"/>
  <c r="AA33" i="19"/>
  <c r="M30" i="19"/>
  <c r="Q35" i="19"/>
  <c r="U25" i="19"/>
  <c r="AF26" i="19"/>
  <c r="AD37" i="19"/>
  <c r="AB48" i="19"/>
  <c r="Z17" i="19"/>
  <c r="P55" i="19"/>
  <c r="AM37" i="19"/>
  <c r="U38" i="19"/>
  <c r="Y35" i="19"/>
  <c r="O55" i="19"/>
  <c r="AL43" i="19"/>
  <c r="U41" i="19"/>
  <c r="P26" i="19"/>
  <c r="T31" i="19"/>
  <c r="R18" i="19"/>
  <c r="J21" i="19"/>
  <c r="AG29" i="19"/>
  <c r="AE40" i="19"/>
  <c r="AK11" i="19"/>
  <c r="N31" i="19"/>
  <c r="J20" i="19"/>
  <c r="AE39" i="19"/>
  <c r="AF16" i="19"/>
  <c r="AC23" i="19"/>
  <c r="AG7" i="19"/>
  <c r="Y11" i="19"/>
  <c r="Q15" i="19"/>
  <c r="J14" i="19"/>
  <c r="T18" i="19"/>
  <c r="AG25" i="19"/>
  <c r="O51" i="19"/>
  <c r="AA18" i="19"/>
  <c r="AD15" i="19"/>
  <c r="T36" i="19"/>
  <c r="J33" i="19"/>
  <c r="L23" i="19"/>
  <c r="AG42" i="19"/>
  <c r="W18" i="19"/>
  <c r="Z24" i="19"/>
  <c r="X8" i="19"/>
  <c r="P12" i="19"/>
  <c r="Z15" i="19"/>
  <c r="M15" i="19"/>
  <c r="Z18" i="19"/>
  <c r="N6" i="19"/>
  <c r="R19" i="19"/>
  <c r="AD22" i="19"/>
  <c r="M13" i="19"/>
  <c r="W44" i="19"/>
  <c r="O34" i="19"/>
  <c r="L16" i="19"/>
  <c r="AE45" i="19"/>
  <c r="W19" i="19"/>
  <c r="W25" i="19"/>
  <c r="AG8" i="19"/>
  <c r="Y12" i="19"/>
  <c r="L6" i="19"/>
  <c r="AI39" i="19"/>
  <c r="AC38" i="19"/>
  <c r="AG9" i="19"/>
  <c r="AC36" i="19"/>
  <c r="AF10" i="19"/>
  <c r="AH37" i="19"/>
  <c r="M29" i="19"/>
  <c r="U23" i="19"/>
  <c r="AD35" i="19"/>
  <c r="AB54" i="19"/>
  <c r="AB22" i="19"/>
  <c r="T7" i="19"/>
  <c r="AD10" i="19"/>
  <c r="V14" i="19"/>
  <c r="O11" i="19"/>
  <c r="AE27" i="19"/>
  <c r="W10" i="19"/>
  <c r="T39" i="19"/>
  <c r="AE52" i="19"/>
  <c r="V15" i="19"/>
  <c r="X51" i="19"/>
  <c r="O32" i="19"/>
  <c r="K22" i="19"/>
  <c r="AF41" i="19"/>
  <c r="AC17" i="19"/>
  <c r="W24" i="19"/>
  <c r="U8" i="19"/>
  <c r="AE11" i="19"/>
  <c r="W15" i="19"/>
  <c r="J15" i="19"/>
  <c r="Z6" i="19"/>
  <c r="N28" i="19"/>
  <c r="K11" i="19"/>
  <c r="AD8" i="19"/>
  <c r="X7" i="19"/>
  <c r="AJ9" i="19"/>
  <c r="P15" i="19"/>
  <c r="AG46" i="19"/>
  <c r="AF28" i="19"/>
  <c r="M31" i="19"/>
  <c r="Z29" i="19"/>
  <c r="P33" i="19"/>
  <c r="L24" i="19"/>
  <c r="AC37" i="19"/>
  <c r="AG51" i="19"/>
  <c r="R48" i="19"/>
  <c r="AK36" i="19"/>
  <c r="X37" i="19"/>
  <c r="W35" i="19"/>
  <c r="U30" i="19"/>
  <c r="S16" i="19"/>
  <c r="K19" i="19"/>
  <c r="AB28" i="19"/>
  <c r="AF38" i="19"/>
  <c r="AD49" i="19"/>
  <c r="V18" i="19"/>
  <c r="L55" i="19"/>
  <c r="AI43" i="19"/>
  <c r="R41" i="19"/>
  <c r="O26" i="19"/>
  <c r="K38" i="19"/>
  <c r="AH49" i="19"/>
  <c r="R44" i="19"/>
  <c r="L27" i="19"/>
  <c r="P32" i="19"/>
  <c r="T19" i="19"/>
  <c r="L22" i="19"/>
  <c r="AC31" i="19"/>
  <c r="AG41" i="19"/>
  <c r="Y54" i="19"/>
  <c r="R32" i="19"/>
  <c r="N22" i="19"/>
  <c r="AC42" i="19"/>
  <c r="AE17" i="19"/>
  <c r="Y24" i="19"/>
  <c r="W8" i="19"/>
  <c r="AG11" i="19"/>
  <c r="Y15" i="19"/>
  <c r="L15" i="19"/>
  <c r="N18" i="19"/>
  <c r="AC7" i="19"/>
  <c r="J26" i="19"/>
  <c r="V22" i="19"/>
  <c r="O10" i="19"/>
  <c r="U43" i="19"/>
  <c r="N34" i="19"/>
  <c r="K16" i="19"/>
  <c r="AG44" i="19"/>
  <c r="V19" i="19"/>
  <c r="V25" i="19"/>
  <c r="AF8" i="19"/>
  <c r="X12" i="19"/>
  <c r="K6" i="19"/>
  <c r="AL23" i="19"/>
  <c r="AG21" i="19"/>
  <c r="J12" i="19"/>
  <c r="T24" i="19"/>
  <c r="Z25" i="19"/>
  <c r="S51" i="19"/>
  <c r="X31" i="19"/>
  <c r="S35" i="19"/>
  <c r="AB27" i="19"/>
  <c r="AD47" i="19"/>
  <c r="Y20" i="19"/>
  <c r="AE25" i="19"/>
  <c r="W9" i="19"/>
  <c r="AG12" i="19"/>
  <c r="O7" i="19"/>
  <c r="Q39" i="19"/>
  <c r="AC48" i="19"/>
  <c r="AC11" i="19"/>
  <c r="AD48" i="19"/>
  <c r="AB12" i="19"/>
  <c r="AJ50" i="19"/>
  <c r="Q30" i="19"/>
  <c r="M18" i="19"/>
  <c r="AB38" i="19"/>
  <c r="X16" i="19"/>
  <c r="X23" i="19"/>
  <c r="AB7" i="19"/>
  <c r="T11" i="19"/>
  <c r="AD14" i="19"/>
  <c r="K13" i="19"/>
  <c r="AG40" i="19"/>
  <c r="S12" i="19"/>
  <c r="U27" i="19"/>
  <c r="AB20" i="19"/>
  <c r="M9" i="19"/>
  <c r="Y40" i="19"/>
  <c r="S33" i="19"/>
  <c r="O24" i="19"/>
  <c r="AD44" i="19"/>
  <c r="AE18" i="19"/>
  <c r="AE24" i="19"/>
  <c r="AC8" i="19"/>
  <c r="U12" i="19"/>
  <c r="AE15" i="19"/>
  <c r="N46" i="19"/>
  <c r="R10" i="19"/>
  <c r="S22" i="19"/>
  <c r="AB42" i="19"/>
  <c r="AF15" i="19"/>
  <c r="P11" i="19"/>
  <c r="O13" i="19"/>
  <c r="Z33" i="19"/>
  <c r="P35" i="19"/>
  <c r="L17" i="19"/>
  <c r="AE38" i="19"/>
  <c r="AC53" i="19"/>
  <c r="J54" i="19"/>
  <c r="AM41" i="19"/>
  <c r="U40" i="19"/>
  <c r="M26" i="19"/>
  <c r="Q31" i="19"/>
  <c r="U17" i="19"/>
  <c r="M20" i="19"/>
  <c r="AD29" i="19"/>
  <c r="AB40" i="19"/>
  <c r="AF50" i="19"/>
  <c r="AD18" i="19"/>
  <c r="N50" i="19"/>
  <c r="AK48" i="19"/>
  <c r="AA43" i="19"/>
  <c r="K27" i="19"/>
  <c r="M43" i="19"/>
  <c r="AJ54" i="19"/>
  <c r="Z27" i="19"/>
  <c r="T27" i="19"/>
  <c r="L33" i="19"/>
  <c r="P21" i="19"/>
  <c r="N23" i="19"/>
  <c r="AE32" i="19"/>
  <c r="AC43" i="19"/>
  <c r="Q42" i="19"/>
  <c r="J34" i="19"/>
  <c r="L25" i="19"/>
  <c r="AF44" i="19"/>
  <c r="AG18" i="19"/>
  <c r="AG24" i="19"/>
  <c r="AE8" i="19"/>
  <c r="W12" i="19"/>
  <c r="AG15" i="19"/>
  <c r="K42" i="19"/>
  <c r="O16" i="19"/>
  <c r="Y9" i="19"/>
  <c r="T16" i="19"/>
  <c r="AD24" i="19"/>
  <c r="P51" i="19"/>
  <c r="Z30" i="19"/>
  <c r="R35" i="19"/>
  <c r="AG26" i="19"/>
  <c r="AC47" i="19"/>
  <c r="X20" i="19"/>
  <c r="AD25" i="19"/>
  <c r="V9" i="19"/>
  <c r="AF12" i="19"/>
  <c r="N7" i="19"/>
  <c r="N29" i="19"/>
  <c r="Y25" i="19"/>
  <c r="AL39" i="19"/>
  <c r="N17" i="19"/>
  <c r="V7" i="19"/>
  <c r="J39" i="19"/>
  <c r="Z34" i="19"/>
  <c r="Q18" i="19"/>
  <c r="AF29" i="19"/>
  <c r="AF49" i="19"/>
  <c r="V21" i="19"/>
  <c r="U6" i="19"/>
  <c r="AE9" i="19"/>
  <c r="W13" i="19"/>
  <c r="J9" i="19"/>
  <c r="AA35" i="19"/>
  <c r="Y16" i="19"/>
  <c r="Y13" i="19"/>
  <c r="AB17" i="19"/>
  <c r="X14" i="19"/>
  <c r="V46" i="19"/>
  <c r="U31" i="19"/>
  <c r="K21" i="19"/>
  <c r="AF40" i="19"/>
  <c r="W17" i="19"/>
  <c r="AF23" i="19"/>
  <c r="R8" i="19"/>
  <c r="AB11" i="19"/>
  <c r="T15" i="19"/>
  <c r="M14" i="19"/>
  <c r="AB50" i="19"/>
  <c r="AG13" i="19"/>
  <c r="J31" i="19"/>
  <c r="V24" i="19"/>
  <c r="O14" i="19"/>
  <c r="Y28" i="19"/>
  <c r="K35" i="19"/>
  <c r="O17" i="19"/>
  <c r="AC46" i="19"/>
  <c r="AD19" i="19"/>
  <c r="AA25" i="19"/>
  <c r="S9" i="19"/>
  <c r="AC12" i="19"/>
  <c r="K7" i="19"/>
  <c r="N37" i="19"/>
  <c r="AB13" i="19"/>
  <c r="AB34" i="19"/>
  <c r="AD17" i="19"/>
  <c r="AK44" i="19"/>
  <c r="Z14" i="19"/>
  <c r="O19" i="19"/>
  <c r="M22" i="19"/>
  <c r="AB25" i="19"/>
  <c r="AE20" i="19"/>
  <c r="M8" i="19"/>
  <c r="AH12" i="1"/>
  <c r="J37" i="19"/>
  <c r="J17" i="19"/>
  <c r="J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<sst xmlns="http://schemas.openxmlformats.org/spreadsheetml/2006/main" count="466" uniqueCount="302">
  <si>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</si>
  <si>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</si>
  <si>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</si>
  <si>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</si>
  <si>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</si>
  <si>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</si>
  <si>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</si>
  <si>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</si>
  <si>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</si>
  <si>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</si>
  <si>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</si>
  <si>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</si>
  <si>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</si>
  <si>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</si>
  <si>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</si>
  <si>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</si>
  <si>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</si>
  <si>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</si>
  <si>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</si>
  <si>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</si>
  <si>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</si>
  <si>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</si>
  <si>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</si>
  <si>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</si>
  <si>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</si>
  <si>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</si>
  <si>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</si>
  <si>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</si>
  <si>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</si>
  <si>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</si>
  <si>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</si>
  <si>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</si>
  <si>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</si>
  <si>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</si>
  <si>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</si>
  <si>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</si>
  <si>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</si>
  <si>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</si>
  <si>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</si>
  <si>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</si>
  <si>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</si>
  <si>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</si>
  <si>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</si>
  <si>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</si>
  <si>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</si>
  <si>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</si>
  <si>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</si>
  <si>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</si>
  <si>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</si>
  <si>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</si>
  <si>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</si>
  <si>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</si>
  <si>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</si>
  <si>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</si>
  <si>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</si>
  <si>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</si>
  <si>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</si>
  <si>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</si>
  <si>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</si>
  <si>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</si>
  <si>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</si>
  <si>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</si>
  <si>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</si>
  <si>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</si>
  <si>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</si>
  <si>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</si>
  <si>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t>GESTIÓN DE CALIDAD</t>
  </si>
  <si>
    <t>Objetivo:</t>
  </si>
  <si>
    <t>Apoyar el desarrollo del Sistema Integrado de Gestión por medio de herramientas y métodos que garanticen la documentación, desarrollo, mantenimiento y mejora continua de la eficacia, eficiencia y efectividad de la gestión institucional.</t>
  </si>
  <si>
    <t>Alcance:</t>
  </si>
  <si>
    <t xml:space="preserve">Aplica a todos los procesos del Sistema Integrado de Gestión de la Institución, desde la planificación del sistema hasta la mejora y efectividad de las acciones tomadas. </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</si>
  <si>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</si>
  <si>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</si>
  <si>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</si>
  <si>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</si>
  <si>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</si>
  <si>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</si>
  <si>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</si>
  <si>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</si>
  <si>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</si>
  <si>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</si>
  <si>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</si>
  <si>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</si>
  <si>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</si>
  <si>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</si>
  <si>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</si>
  <si>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</si>
  <si>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</si>
  <si>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</si>
  <si>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</si>
  <si>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</si>
  <si>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</si>
  <si>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</si>
  <si>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</si>
  <si>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</si>
  <si>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</si>
  <si>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</si>
  <si>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</si>
  <si>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</si>
  <si>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Evidencia</t>
  </si>
  <si>
    <t>Seguimiento
3º línea de defensa
(Noviembre)</t>
  </si>
  <si>
    <t>Implementación</t>
  </si>
  <si>
    <t>Calificación</t>
  </si>
  <si>
    <t>Documentación</t>
  </si>
  <si>
    <t>Frecuencia</t>
  </si>
  <si>
    <t>Gestión</t>
  </si>
  <si>
    <t>Procesos</t>
  </si>
  <si>
    <t>Reputacional</t>
  </si>
  <si>
    <t>D1 - Presentar información inexacta sobre el desempeño de la ETITC</t>
  </si>
  <si>
    <t xml:space="preserve">Falta de seguimiento y verificación de la información reportada </t>
  </si>
  <si>
    <t>Ejecucion y Administracion de procesos</t>
  </si>
  <si>
    <t>Documental</t>
  </si>
  <si>
    <t>Integridad</t>
  </si>
  <si>
    <t xml:space="preserve">     El riesgo afecta la imagen de la entidad con algunos usuarios de relevancia frente al logro de los objetivos</t>
  </si>
  <si>
    <r>
      <t xml:space="preserve">Informes trimestrales de la evaluación de la prestación del servicio enviados a Gestión Documental
</t>
    </r>
    <r>
      <rPr>
        <b/>
        <sz val="10"/>
        <color theme="1"/>
        <rFont val="Arial Narrow"/>
        <family val="2"/>
      </rPr>
      <t xml:space="preserve">Documentado en control en: </t>
    </r>
    <r>
      <rPr>
        <sz val="10"/>
        <color theme="1"/>
        <rFont val="Arial Narrow"/>
        <family val="2"/>
      </rPr>
      <t xml:space="preserve">
DIE-DO-07</t>
    </r>
  </si>
  <si>
    <t>Probabilidad</t>
  </si>
  <si>
    <t>Preventivo</t>
  </si>
  <si>
    <t>Manual</t>
  </si>
  <si>
    <t>Documentado</t>
  </si>
  <si>
    <t>Continua</t>
  </si>
  <si>
    <t>Con Registro</t>
  </si>
  <si>
    <t>Reducir (mitigar)</t>
  </si>
  <si>
    <t xml:space="preserve">Reducir la probabiidad de materialización del riesgo mediante la aplicación de los controles establecidos </t>
  </si>
  <si>
    <t>Profesional de Calidad</t>
  </si>
  <si>
    <t>Se cuenta con la evidencia correspondiente a la emisión y entrega del informe de PQRSD producto de la evaluación del servicio, correspondiente al primer trimestre de la vigencia 2024 el cual se envió al proceso documental, y hace parte del primer informe emitido y publicado en el espacio del SIAC: https://siac.itc.edu.co/pqrs-reports</t>
  </si>
  <si>
    <r>
      <t xml:space="preserve">Informe de revisión por la dirección
documentacio 
</t>
    </r>
    <r>
      <rPr>
        <b/>
        <sz val="10"/>
        <color theme="1"/>
        <rFont val="Arial Narrow"/>
        <family val="2"/>
      </rPr>
      <t>Documentado en control en:
GDC-PC-03</t>
    </r>
  </si>
  <si>
    <t xml:space="preserve">Se solicito a los diferentes procesos y áreas la información correspondiente a la vigencia 2023, la cual corresponde a la información de entrada para la elaboración del informe de revisión por la dirección. </t>
  </si>
  <si>
    <t>D2 - Formular e implementar acciones que no contribuyan a aumentar la eficacia, eficiencia y efectividad de los controles y el desempeño institucional</t>
  </si>
  <si>
    <t>Inadecuada identificación y descripción de hallazgos por parte de los auditores internos de la escuela</t>
  </si>
  <si>
    <t>Informe revisado 
Documentado en control en: 
GCI-PC-02</t>
  </si>
  <si>
    <t>Aleatoria</t>
  </si>
  <si>
    <t>Sin Registro</t>
  </si>
  <si>
    <t>Evitar</t>
  </si>
  <si>
    <t xml:space="preserve">Fortalecer las competencias para realizar los planes de mejoramiento a traves de herramientas que identifiquen la causa raiz.  </t>
  </si>
  <si>
    <t>Aseguramiento de la calidad</t>
  </si>
  <si>
    <t>30/072024</t>
  </si>
  <si>
    <t xml:space="preserve">Envío de planes de mejoramiento a la Oficina de Control Interno
Documentado en control en:
GDC-PC-05 </t>
  </si>
  <si>
    <t>Según el programa de auditorías  a la fecha se han realizado las auditorias de los procesos: Gestion Jurídica, Docencia PES, Bienestar Universitario, Gestion financiera y documental , de los cuales se han entregado 4 informes uno de ellos está en proceso de revisión por el proceso auditado   y uno  se está elaborando para entrega</t>
  </si>
  <si>
    <t>D9 - Identificar riesgos que no contribuyen al logro de los objetivos institucionales</t>
  </si>
  <si>
    <t xml:space="preserve"> Insuficiente divulgación de la metodología de riesgos</t>
  </si>
  <si>
    <t xml:space="preserve">Actualizar la metodología y procedimiento de riesgos de la escuela </t>
  </si>
  <si>
    <t xml:space="preserve">Se elaboró actualización del procedimiento GDC-PC-06_V9 procedimiento para administración de riesgos con la última actualización de la guía DAFP, se envió para aprobación del representante de la Dirección. 
</t>
  </si>
  <si>
    <r>
      <t xml:space="preserve">El lider del proceso Brindara acompañamiento para la revisión e identificación de riesgos 
</t>
    </r>
    <r>
      <rPr>
        <b/>
        <sz val="10"/>
        <color theme="1"/>
        <rFont val="Arial Narrow"/>
        <family val="2"/>
      </rPr>
      <t>Desviacion del control</t>
    </r>
    <r>
      <rPr>
        <sz val="10"/>
        <color theme="1"/>
        <rFont val="Arial Narrow"/>
        <family val="2"/>
      </rPr>
      <t xml:space="preserve">
Solicitar la informacion para analizarla e incluirla en el mapa de riesgos </t>
    </r>
  </si>
  <si>
    <r>
      <t xml:space="preserve">Mapa y plan de tratamiento de riesgos actualizado 
</t>
    </r>
    <r>
      <rPr>
        <b/>
        <sz val="10"/>
        <color theme="1"/>
        <rFont val="Arial Narrow"/>
        <family val="2"/>
      </rPr>
      <t>Documentado en control en:
Guia  DAPT</t>
    </r>
  </si>
  <si>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</si>
  <si>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Anay Pinto Valencia</t>
    </r>
  </si>
  <si>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</si>
  <si>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</si>
  <si>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</si>
  <si>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</si>
  <si>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</si>
  <si>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</si>
  <si>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</si>
  <si>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</si>
  <si>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</si>
  <si>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</si>
  <si>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</si>
  <si>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</si>
  <si>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Corrupción</t>
  </si>
  <si>
    <t>Financiero</t>
  </si>
  <si>
    <t>Software</t>
  </si>
  <si>
    <t>Disponibilidad</t>
  </si>
  <si>
    <t>Estratégico</t>
  </si>
  <si>
    <t>Infraestructura</t>
  </si>
  <si>
    <t>Servicios</t>
  </si>
  <si>
    <t>NA</t>
  </si>
  <si>
    <t>Talento humano</t>
  </si>
  <si>
    <t>Seguridad digital</t>
  </si>
  <si>
    <t>Tecnología</t>
  </si>
  <si>
    <t>SST</t>
  </si>
  <si>
    <t>Tecnológico</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</si>
  <si>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</si>
  <si>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</si>
  <si>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</si>
  <si>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</si>
  <si>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</si>
  <si>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</si>
  <si>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</si>
  <si>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</si>
  <si>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</si>
  <si>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</si>
  <si>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</si>
  <si>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</si>
  <si>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</si>
  <si>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</si>
  <si>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</si>
  <si>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</si>
  <si>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</si>
  <si>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</si>
  <si>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</si>
  <si>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</si>
  <si>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</si>
  <si>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</si>
  <si>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</si>
  <si>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</si>
  <si>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</si>
  <si>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</si>
  <si>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</si>
  <si>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</si>
  <si>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</si>
  <si>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</si>
  <si>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</si>
  <si>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</si>
  <si>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</si>
  <si>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</si>
  <si>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</si>
  <si>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</si>
  <si>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</si>
  <si>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</si>
  <si>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</si>
  <si>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</si>
  <si>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</si>
  <si>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</si>
  <si>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</si>
  <si>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</si>
  <si>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</si>
  <si>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</si>
  <si>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</si>
  <si>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</si>
  <si>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</si>
  <si>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</si>
  <si>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</si>
  <si>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</si>
  <si>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</si>
  <si>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</si>
  <si>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</si>
  <si>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</si>
  <si>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</si>
  <si>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</si>
  <si>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</si>
  <si>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</si>
  <si>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</si>
  <si>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</si>
  <si>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</si>
  <si>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</si>
  <si>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</si>
  <si>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</si>
  <si>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</si>
  <si>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</si>
  <si>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</si>
  <si>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</si>
  <si>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</si>
  <si>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</si>
  <si>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</si>
  <si>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</si>
  <si>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</si>
  <si>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</si>
  <si>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</si>
  <si>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</si>
  <si>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</si>
  <si>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</si>
  <si>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</si>
  <si>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</si>
  <si>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</si>
  <si>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</si>
  <si>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</si>
  <si>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</si>
  <si>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</si>
  <si>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</si>
  <si>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</si>
  <si>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</si>
  <si>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</si>
  <si>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</si>
  <si>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</si>
  <si>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Reducir (compartir)</t>
  </si>
  <si>
    <t>Económico y Reputacional</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</si>
  <si>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</si>
  <si>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</si>
  <si>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</si>
  <si>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</si>
  <si>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</si>
  <si>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</si>
  <si>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</si>
  <si>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</si>
  <si>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</si>
  <si>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</si>
  <si>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</si>
  <si>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</si>
  <si>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</si>
  <si>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Fecha de actualización 21/08/2024</t>
  </si>
  <si>
    <t xml:space="preserve">Posibilidad de afectación reputacional  por presentar información inexacta sobre el desempeño de la ETITC, debido a la falta de seguimiento y verificación de la información reportada </t>
  </si>
  <si>
    <r>
      <t xml:space="preserve">El lider del proceso generara informes trimestrales sobre la evaluación de prestación del servicio
</t>
    </r>
    <r>
      <rPr>
        <b/>
        <sz val="10"/>
        <color theme="1"/>
        <rFont val="Arial Narrow"/>
        <family val="2"/>
      </rPr>
      <t xml:space="preserve">
</t>
    </r>
    <r>
      <rPr>
        <b/>
        <sz val="10"/>
        <rFont val="Arial Narrow"/>
        <family val="2"/>
      </rPr>
      <t>Desviacion del control</t>
    </r>
    <r>
      <rPr>
        <sz val="10"/>
        <color theme="1"/>
        <rFont val="Arial Narrow"/>
        <family val="2"/>
      </rPr>
      <t xml:space="preserve">
Reportar a la informacion al proceso documental para que consolide la informacion de prestacion del servcio con PQRSD</t>
    </r>
  </si>
  <si>
    <t>En ejecución</t>
  </si>
  <si>
    <t>Para el periodo de seguimiento, se elaboró el informe de satisfacción que está incluido en el de PQRSD con corte al 2° trimestre del año, dando cumplimiento al control, donde se evidenciaron 132 evaluaciones al servicio por parte de docentes, estudiantes, administrativos, egresados y otros grupos de valor.</t>
  </si>
  <si>
    <t>https://www.etitc.edu.co/archives/pqrsd224.pdf</t>
  </si>
  <si>
    <r>
      <t xml:space="preserve">El lider del proceso debe solicitar los insumos, consolidar y validar la información para elaborar el informe de revisión por la dirección.
</t>
    </r>
    <r>
      <rPr>
        <b/>
        <sz val="10"/>
        <rFont val="Arial Narrow"/>
        <family val="2"/>
      </rPr>
      <t xml:space="preserve">Desviacion del control
</t>
    </r>
    <r>
      <rPr>
        <sz val="10"/>
        <color theme="1"/>
        <rFont val="Arial Narrow"/>
        <family val="2"/>
      </rPr>
      <t xml:space="preserve">
</t>
    </r>
  </si>
  <si>
    <t>En el Comité Institucional de Gestión y Desempeño sesionado el 13 de junio de 2024 se presentó el Informe de Revisión por la Dirección correspondiente a la vigencia 2024, donde se evidencian los resultados de la gestión, y cumplimiento de requisitos, así como oportunidades de mejora en la gestión institucional.</t>
  </si>
  <si>
    <t>https://www.etitc.edu.co/archives/calidad/informerevisiondireccion23.pdf</t>
  </si>
  <si>
    <t>Posibilidad de afectación reputacional  por formular e implementar acciones que no contribuyen al aumento de la eficacia, eficiencia y efectividad de los controles y el desempeño institucional, debido a la inadecuada identificación y descripción de hallazgos por parte de los auditores internos de la escuela</t>
  </si>
  <si>
    <r>
      <t xml:space="preserve">El lider del proceso debe realizar seguimiento y revisión de los informes de auditoria 
</t>
    </r>
    <r>
      <rPr>
        <b/>
        <sz val="10"/>
        <color theme="1"/>
        <rFont val="Arial Narrow"/>
        <family val="2"/>
      </rPr>
      <t>Desviacion del control</t>
    </r>
    <r>
      <rPr>
        <sz val="10"/>
        <color theme="1"/>
        <rFont val="Arial Narrow"/>
        <family val="2"/>
      </rPr>
      <t xml:space="preserve">
Solicitar por correo institucional los avances de los informes </t>
    </r>
  </si>
  <si>
    <t xml:space="preserve">Segun el programa de auditorias  a la fecha se an realizado las auditorias de los procesos: Gestion Juridica, Docencia PES, Bienestar Universitario, Gestion financiera y documental , de los cuales se an entregado 4 informes uno de ellos esta en proceso de revision por el proceso auditado y otro se esta elobarando, </t>
  </si>
  <si>
    <t>Dando continuidad al programa de auditorías, desde el seguimiento por parte de la 1° línea de defensa, se han desarrollado las siguientes ocho (8) auditorías:
- Talento Humano
- Docencia IBTI
- Control Interno Disciplinario
- Informática y Telecomunicaciones
- Seguridad de la Información
- Calidad
- Investigación
- Adquisiciones
Para las auditorías desarrolladas se evidenciaron los informes revisados por la profesional de Gestión de Calidad, quedando pendiente la revisión del informe de la auditoría de Gestión de Adquisiciones, y falta por recibir el informe de auditoría del proceso de Calidad.</t>
  </si>
  <si>
    <t>Informes de auditoría</t>
  </si>
  <si>
    <r>
      <t xml:space="preserve">El lider del proceso debe realizar el seguimiento a la formulación de los planes de mejora producto de las auditorias internas 
</t>
    </r>
    <r>
      <rPr>
        <b/>
        <sz val="10"/>
        <color theme="1"/>
        <rFont val="Arial Narrow"/>
        <family val="2"/>
      </rPr>
      <t xml:space="preserve">
Desviacion del control
</t>
    </r>
    <r>
      <rPr>
        <sz val="10"/>
        <color theme="1"/>
        <rFont val="Arial Narrow"/>
        <family val="2"/>
      </rPr>
      <t xml:space="preserve">Solicitar avances por correo electronico </t>
    </r>
  </si>
  <si>
    <t>Kawak</t>
  </si>
  <si>
    <t>Se evidencia en Kawak la revisión de  planes de mejoramiento para los procesos auditados en el periodo, de 83 planes de mejoramiento, se encuentran pendientes 28 por revisión.
Pese a lo anterior, se recomienda actualizar el control, dado que los planes de mejoramiento ya no se envían a la Oficina de Control Interno, dado que todo el proceso se realiza por Kawak.</t>
  </si>
  <si>
    <t>Posibilidad de afectación reputacional  por identificar riesgos que no contribuyan al logro de los objetivos institucionales, debido a la insuficiente divulgación de la metodología de riesgos.</t>
  </si>
  <si>
    <r>
      <t xml:space="preserve">El lider del proceso debe realizar seguimiento o monitoreo de riesgos
</t>
    </r>
    <r>
      <rPr>
        <b/>
        <sz val="10"/>
        <color theme="1"/>
        <rFont val="Arial Narrow"/>
        <family val="2"/>
      </rPr>
      <t xml:space="preserve">Desviacion del control 
</t>
    </r>
    <r>
      <rPr>
        <sz val="10"/>
        <color theme="1"/>
        <rFont val="Arial Narrow"/>
        <family val="2"/>
      </rPr>
      <t xml:space="preserve">Solicitar los eguimientos que realizan desde planeacion </t>
    </r>
  </si>
  <si>
    <r>
      <t xml:space="preserve">Mapa y plan de tratamiento de riesgos publicado con el monitoreo 
</t>
    </r>
    <r>
      <rPr>
        <b/>
        <sz val="10"/>
        <color theme="1"/>
        <rFont val="Arial Narrow"/>
        <family val="2"/>
      </rPr>
      <t>Documentado en control en:</t>
    </r>
    <r>
      <rPr>
        <sz val="10"/>
        <color theme="1"/>
        <rFont val="Arial Narrow"/>
        <family val="2"/>
      </rPr>
      <t xml:space="preserve">
Guia  DAFP</t>
    </r>
  </si>
  <si>
    <t>Se está pendiente dictar una capacitación sobre gestión de riesgos, se programa realizarla después de la aprobación de la Política de Administración del Riesgo.</t>
  </si>
  <si>
    <t>Se han realizado 18 mesas de trabajo con diferentes procesos para la actualización de los mapas y planes de tratamiento de riesgos, queda pendiente el acompañamiento en identificación de riesgos fiscales.</t>
  </si>
  <si>
    <t>https://www.etitc.edu.co/es/page/leytransparencia
Listados de asistencia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</si>
</sst>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b/>
      <sz val="10"/>
      <color theme="1"/>
      <name val="Arial Narrow"/>
      <family val="2"/>
    </font>
    <font>
      <u/>
      <sz val="11"/>
      <color theme="10"/>
      <name val="Calibri"/>
      <family val="2"/>
      <scheme val="minor"/>
    </font>
    <font>
      <u/>
      <sz val="11"/>
      <color theme="10"/>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8" fillId="0" borderId="0" applyNumberFormat="0" applyFill="0" applyBorder="0" applyAlignment="0" applyProtection="0"/>
  </cellStyleXfs>
  <cellXfs count="404">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0" xfId="0" applyFont="1" applyBorder="1" applyAlignment="1">
      <alignment horizontal="center" vertical="center" wrapText="1"/>
    </xf>
    <xf numFmtId="0" fontId="64" fillId="0" borderId="70" xfId="0" applyFont="1" applyBorder="1" applyAlignment="1">
      <alignment vertical="center" wrapText="1"/>
    </xf>
    <xf numFmtId="0" fontId="1" fillId="0" borderId="2" xfId="0" applyFont="1" applyBorder="1" applyAlignment="1">
      <alignment horizontal="center" vertical="center"/>
    </xf>
    <xf numFmtId="0" fontId="58" fillId="0" borderId="64"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57" fillId="0" borderId="57" xfId="0" applyFont="1" applyBorder="1" applyAlignment="1" applyProtection="1">
      <alignment horizontal="center" vertical="center"/>
      <protection locked="0"/>
    </xf>
    <xf numFmtId="0" fontId="56" fillId="0" borderId="63" xfId="0" applyFont="1" applyBorder="1" applyAlignment="1">
      <alignment horizontal="left" vertical="center"/>
    </xf>
    <xf numFmtId="0" fontId="56" fillId="0" borderId="57" xfId="0" applyFont="1" applyBorder="1" applyAlignment="1">
      <alignment horizontal="left" vertical="center"/>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center" vertical="center" wrapText="1"/>
      <protection locked="0"/>
    </xf>
    <xf numFmtId="0" fontId="0" fillId="0" borderId="0" xfId="0" applyAlignment="1">
      <alignment horizontal="center" vertical="center"/>
    </xf>
    <xf numFmtId="9" fontId="1" fillId="0" borderId="21" xfId="1" applyFont="1" applyBorder="1" applyAlignment="1">
      <alignment horizontal="center" vertical="top" wrapText="1"/>
    </xf>
    <xf numFmtId="0" fontId="1" fillId="0" borderId="21" xfId="0" applyFont="1" applyBorder="1" applyAlignment="1" applyProtection="1">
      <alignment horizontal="left" vertical="center" wrapText="1"/>
      <protection locked="0"/>
    </xf>
    <xf numFmtId="0" fontId="4" fillId="0" borderId="71" xfId="0" applyFont="1" applyBorder="1" applyAlignment="1" applyProtection="1">
      <alignment vertical="top" textRotation="90"/>
      <protection hidden="1"/>
    </xf>
    <xf numFmtId="0" fontId="57" fillId="0" borderId="57" xfId="0" applyFont="1" applyBorder="1" applyAlignment="1" applyProtection="1">
      <alignment vertical="center"/>
      <protection locked="0"/>
    </xf>
    <xf numFmtId="9" fontId="1" fillId="0" borderId="21" xfId="0" applyNumberFormat="1" applyFont="1" applyBorder="1" applyAlignment="1" applyProtection="1">
      <alignment vertical="center"/>
      <protection hidden="1"/>
    </xf>
    <xf numFmtId="9" fontId="1" fillId="0" borderId="21" xfId="0" applyNumberFormat="1" applyFont="1" applyBorder="1" applyAlignment="1" applyProtection="1">
      <alignment vertical="top"/>
      <protection hidden="1"/>
    </xf>
    <xf numFmtId="0" fontId="1" fillId="0" borderId="21" xfId="0" applyFont="1" applyBorder="1" applyAlignment="1" applyProtection="1">
      <alignment vertical="center" wrapText="1"/>
      <protection locked="0"/>
    </xf>
    <xf numFmtId="0" fontId="1" fillId="0" borderId="21"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6" fillId="0" borderId="21" xfId="0" applyFont="1" applyBorder="1" applyAlignment="1" applyProtection="1">
      <alignment horizontal="left" vertical="center"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 fillId="0" borderId="22" xfId="0" applyFont="1" applyBorder="1" applyAlignment="1" applyProtection="1">
      <alignment vertical="center" wrapText="1"/>
      <protection locked="0"/>
    </xf>
    <xf numFmtId="0" fontId="1" fillId="0" borderId="22"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1" fillId="0" borderId="22" xfId="0" applyFont="1" applyBorder="1" applyAlignment="1">
      <alignment vertical="center" wrapText="1"/>
    </xf>
    <xf numFmtId="0" fontId="1" fillId="0" borderId="21" xfId="0" applyFont="1" applyBorder="1" applyAlignment="1">
      <alignment vertical="center" wrapText="1"/>
    </xf>
    <xf numFmtId="0" fontId="1" fillId="0" borderId="21" xfId="0" applyFont="1" applyBorder="1" applyAlignment="1" applyProtection="1">
      <alignment horizontal="justify" wrapText="1"/>
      <protection locked="0"/>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4" fillId="0" borderId="70" xfId="0" applyFont="1" applyBorder="1" applyAlignment="1">
      <alignment horizontal="center" vertical="center" wrapText="1"/>
    </xf>
    <xf numFmtId="0" fontId="65" fillId="0" borderId="70" xfId="0" applyFont="1" applyBorder="1" applyAlignment="1">
      <alignment horizontal="center" vertical="center" wrapText="1"/>
    </xf>
    <xf numFmtId="0" fontId="48" fillId="0" borderId="68" xfId="0" applyFont="1" applyBorder="1" applyAlignment="1">
      <alignment horizontal="left" vertical="center" wrapText="1"/>
    </xf>
    <xf numFmtId="0" fontId="48" fillId="0" borderId="67" xfId="0" applyFont="1" applyBorder="1" applyAlignment="1">
      <alignment horizontal="left" vertical="center" wrapText="1"/>
    </xf>
    <xf numFmtId="0" fontId="48" fillId="0" borderId="69" xfId="0" applyFont="1" applyBorder="1" applyAlignment="1">
      <alignment horizontal="left" vertical="center" wrapText="1"/>
    </xf>
    <xf numFmtId="0" fontId="60" fillId="7" borderId="64" xfId="0" applyFont="1" applyFill="1" applyBorder="1" applyAlignment="1">
      <alignment horizontal="center" vertical="center"/>
    </xf>
    <xf numFmtId="0" fontId="60" fillId="7" borderId="57" xfId="0" applyFont="1" applyFill="1" applyBorder="1" applyAlignment="1">
      <alignment horizontal="center" vertical="center"/>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wrapText="1"/>
    </xf>
    <xf numFmtId="0" fontId="1" fillId="0" borderId="7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3" fillId="0" borderId="21" xfId="0" applyFont="1" applyBorder="1" applyAlignment="1">
      <alignment horizontal="left" vertical="center" wrapText="1"/>
    </xf>
    <xf numFmtId="9" fontId="1" fillId="0" borderId="21" xfId="0" applyNumberFormat="1" applyFont="1" applyBorder="1" applyAlignment="1" applyProtection="1">
      <alignment horizontal="center" vertical="top" wrapText="1"/>
      <protection hidden="1"/>
    </xf>
    <xf numFmtId="9" fontId="1" fillId="0" borderId="71"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0" fontId="4" fillId="0" borderId="7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1" fillId="0" borderId="71" xfId="0" applyFont="1" applyBorder="1" applyAlignment="1" applyProtection="1">
      <alignment horizontal="center" vertical="top" textRotation="90"/>
      <protection locked="0"/>
    </xf>
    <xf numFmtId="0" fontId="1" fillId="0" borderId="22" xfId="0" applyFont="1" applyBorder="1" applyAlignment="1" applyProtection="1">
      <alignment horizontal="center" vertical="top" textRotation="90"/>
      <protection locked="0"/>
    </xf>
    <xf numFmtId="0" fontId="1" fillId="0" borderId="7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71" xfId="0" applyFont="1" applyBorder="1" applyAlignment="1">
      <alignment horizontal="center" vertical="center"/>
    </xf>
    <xf numFmtId="0" fontId="1" fillId="0" borderId="22" xfId="0" applyFont="1" applyBorder="1" applyAlignment="1">
      <alignment horizontal="center" vertical="center"/>
    </xf>
    <xf numFmtId="0" fontId="56" fillId="0" borderId="21" xfId="0" applyFont="1" applyBorder="1" applyAlignment="1">
      <alignment horizontal="left" vertical="center"/>
    </xf>
    <xf numFmtId="0" fontId="66" fillId="0" borderId="68" xfId="0" applyFont="1" applyBorder="1" applyAlignment="1">
      <alignment horizontal="left" vertical="center"/>
    </xf>
    <xf numFmtId="0" fontId="66" fillId="0" borderId="67" xfId="0" applyFont="1" applyBorder="1" applyAlignment="1">
      <alignment horizontal="left" vertical="center"/>
    </xf>
    <xf numFmtId="0" fontId="66" fillId="0" borderId="69" xfId="0" applyFont="1" applyBorder="1" applyAlignment="1">
      <alignment horizontal="left" vertical="center"/>
    </xf>
    <xf numFmtId="0" fontId="60" fillId="7" borderId="21" xfId="0" applyFont="1" applyFill="1" applyBorder="1" applyAlignment="1">
      <alignment vertical="center" textRotation="90" wrapText="1"/>
    </xf>
    <xf numFmtId="0" fontId="58" fillId="0" borderId="21" xfId="0" applyFont="1" applyBorder="1" applyAlignment="1" applyProtection="1">
      <alignment horizontal="center" wrapText="1"/>
      <protection locked="0"/>
    </xf>
    <xf numFmtId="0" fontId="57" fillId="0" borderId="21" xfId="0" applyFont="1" applyBorder="1" applyAlignment="1" applyProtection="1">
      <alignment horizontal="center" vertical="center"/>
      <protection locked="0"/>
    </xf>
    <xf numFmtId="0" fontId="59" fillId="7" borderId="68" xfId="0" applyFont="1" applyFill="1" applyBorder="1" applyAlignment="1">
      <alignment horizontal="center" vertical="center"/>
    </xf>
    <xf numFmtId="0" fontId="59" fillId="7" borderId="69" xfId="0" applyFont="1" applyFill="1" applyBorder="1" applyAlignment="1">
      <alignment horizontal="center" vertical="center"/>
    </xf>
    <xf numFmtId="0" fontId="4" fillId="0" borderId="71"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14" fontId="1" fillId="0" borderId="71" xfId="0" applyNumberFormat="1"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9" fontId="1" fillId="0" borderId="71"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60" fillId="7" borderId="21" xfId="0" applyFont="1" applyFill="1" applyBorder="1" applyAlignment="1">
      <alignment horizontal="center" vertical="center" textRotation="90"/>
    </xf>
    <xf numFmtId="0" fontId="60" fillId="7" borderId="71" xfId="0" applyFont="1" applyFill="1" applyBorder="1" applyAlignment="1">
      <alignment horizontal="center" vertical="center" wrapText="1"/>
    </xf>
    <xf numFmtId="0" fontId="60" fillId="7" borderId="22" xfId="0" applyFont="1" applyFill="1" applyBorder="1" applyAlignment="1">
      <alignment horizontal="center" vertical="center" wrapText="1"/>
    </xf>
    <xf numFmtId="14" fontId="1" fillId="0" borderId="71" xfId="0" applyNumberFormat="1" applyFont="1" applyBorder="1" applyAlignment="1" applyProtection="1">
      <alignment horizontal="right" vertical="center" wrapText="1"/>
      <protection locked="0"/>
    </xf>
    <xf numFmtId="0" fontId="1" fillId="0" borderId="22" xfId="0" applyFont="1" applyBorder="1" applyAlignment="1" applyProtection="1">
      <alignment horizontal="right" vertical="center" wrapText="1"/>
      <protection locked="0"/>
    </xf>
    <xf numFmtId="14" fontId="1" fillId="0" borderId="71" xfId="0" applyNumberFormat="1" applyFont="1" applyBorder="1" applyAlignment="1" applyProtection="1">
      <alignment horizontal="center" vertical="center"/>
      <protection locked="0"/>
    </xf>
    <xf numFmtId="14" fontId="1" fillId="0" borderId="22" xfId="0" applyNumberFormat="1" applyFont="1" applyBorder="1" applyAlignment="1" applyProtection="1">
      <alignment horizontal="center" vertical="center"/>
      <protection locked="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69" fillId="0" borderId="21" xfId="5" applyFont="1" applyBorder="1" applyAlignment="1" applyProtection="1">
      <alignment vertical="center" wrapText="1"/>
      <protection locked="0"/>
    </xf>
    <xf numFmtId="0" fontId="69" fillId="0" borderId="22" xfId="5" applyFont="1" applyBorder="1" applyAlignment="1" applyProtection="1">
      <alignment horizontal="center" vertical="center" wrapText="1"/>
      <protection locked="0"/>
    </xf>
    <xf numFmtId="0" fontId="68" fillId="0" borderId="71" xfId="5" applyBorder="1" applyAlignment="1" applyProtection="1">
      <alignment horizontal="center" vertical="center" wrapText="1"/>
      <protection locked="0"/>
    </xf>
  </cellXfs>
  <cellStyles count="6">
    <cellStyle name="Hipervínculo" xfId="5" builtinId="8"/>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3">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18899</xdr:colOff>
      <xdr:row>0</xdr:row>
      <xdr:rowOff>0</xdr:rowOff>
    </xdr:from>
    <xdr:to>
      <xdr:col>3</xdr:col>
      <xdr:colOff>141173</xdr:colOff>
      <xdr:row>3</xdr:row>
      <xdr:rowOff>268363</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060" y="0"/>
          <a:ext cx="1750029" cy="948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deaccion\OneDrive%20-%20Escuela%20Tecnologica%20Instituto%20Tecnico%20Central\A.%20Vigencia%202022\PAAC%202022\2&#186;%20L&#204;NEA%20DE%20DEFENCSA\GESTI&#210;N%20AMBI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2" dataDxfId="51">
  <autoFilter ref="B209:C219" xr:uid="{00000000-0009-0000-0100-000001000000}"/>
  <tableColumns count="2">
    <tableColumn id="1" xr3:uid="{00000000-0010-0000-0000-000001000000}" name="Criterios" dataDxfId="50"/>
    <tableColumn id="2" xr3:uid="{00000000-0010-0000-0000-000002000000}" name="Subcriterios" dataDxfId="4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titc.edu.co/es/page/leytransparenciaListados%20de%20asistencia" TargetMode="External"/><Relationship Id="rId2" Type="http://schemas.openxmlformats.org/officeDocument/2006/relationships/hyperlink" Target="https://www.etitc.edu.co/archives/calidad/informerevisiondireccion23.pdf" TargetMode="External"/><Relationship Id="rId1" Type="http://schemas.openxmlformats.org/officeDocument/2006/relationships/hyperlink" Target="https://www.etitc.edu.co/archives/pqrsd224.pdf"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9"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79" t="s">
        <v>0</v>
      </c>
      <c r="C2" s="180"/>
      <c r="D2" s="180"/>
      <c r="E2" s="180"/>
      <c r="F2" s="180"/>
      <c r="G2" s="180"/>
      <c r="H2" s="181"/>
    </row>
    <row r="3" spans="2:8" x14ac:dyDescent="0.25">
      <c r="B3" s="71"/>
      <c r="C3" s="72"/>
      <c r="D3" s="72"/>
      <c r="E3" s="72"/>
      <c r="F3" s="72"/>
      <c r="G3" s="72"/>
      <c r="H3" s="73"/>
    </row>
    <row r="4" spans="2:8" ht="63" customHeight="1" x14ac:dyDescent="0.25">
      <c r="B4" s="182" t="s">
        <v>1</v>
      </c>
      <c r="C4" s="183"/>
      <c r="D4" s="183"/>
      <c r="E4" s="183"/>
      <c r="F4" s="183"/>
      <c r="G4" s="183"/>
      <c r="H4" s="184"/>
    </row>
    <row r="5" spans="2:8" ht="63" customHeight="1" x14ac:dyDescent="0.25">
      <c r="B5" s="185"/>
      <c r="C5" s="186"/>
      <c r="D5" s="186"/>
      <c r="E5" s="186"/>
      <c r="F5" s="186"/>
      <c r="G5" s="186"/>
      <c r="H5" s="187"/>
    </row>
    <row r="6" spans="2:8" ht="16.5" x14ac:dyDescent="0.25">
      <c r="B6" s="188" t="s">
        <v>2</v>
      </c>
      <c r="C6" s="189"/>
      <c r="D6" s="189"/>
      <c r="E6" s="189"/>
      <c r="F6" s="189"/>
      <c r="G6" s="189"/>
      <c r="H6" s="190"/>
    </row>
    <row r="7" spans="2:8" ht="95.25" customHeight="1" x14ac:dyDescent="0.25">
      <c r="B7" s="198" t="s">
        <v>3</v>
      </c>
      <c r="C7" s="199"/>
      <c r="D7" s="199"/>
      <c r="E7" s="199"/>
      <c r="F7" s="199"/>
      <c r="G7" s="199"/>
      <c r="H7" s="200"/>
    </row>
    <row r="8" spans="2:8" ht="16.5" x14ac:dyDescent="0.25">
      <c r="B8" s="107"/>
      <c r="C8" s="108"/>
      <c r="D8" s="108"/>
      <c r="E8" s="108"/>
      <c r="F8" s="108"/>
      <c r="G8" s="108"/>
      <c r="H8" s="109"/>
    </row>
    <row r="9" spans="2:8" ht="16.5" customHeight="1" x14ac:dyDescent="0.25">
      <c r="B9" s="191" t="s">
        <v>4</v>
      </c>
      <c r="C9" s="192"/>
      <c r="D9" s="192"/>
      <c r="E9" s="192"/>
      <c r="F9" s="192"/>
      <c r="G9" s="192"/>
      <c r="H9" s="193"/>
    </row>
    <row r="10" spans="2:8" ht="44.25" customHeight="1" x14ac:dyDescent="0.25">
      <c r="B10" s="191"/>
      <c r="C10" s="192"/>
      <c r="D10" s="192"/>
      <c r="E10" s="192"/>
      <c r="F10" s="192"/>
      <c r="G10" s="192"/>
      <c r="H10" s="193"/>
    </row>
    <row r="11" spans="2:8" ht="15.75" thickBot="1" x14ac:dyDescent="0.3">
      <c r="B11" s="96"/>
      <c r="C11" s="99"/>
      <c r="D11" s="104"/>
      <c r="E11" s="105"/>
      <c r="F11" s="105"/>
      <c r="G11" s="106"/>
      <c r="H11" s="100"/>
    </row>
    <row r="12" spans="2:8" ht="15.75" thickTop="1" x14ac:dyDescent="0.25">
      <c r="B12" s="96"/>
      <c r="C12" s="194" t="s">
        <v>5</v>
      </c>
      <c r="D12" s="195"/>
      <c r="E12" s="196" t="s">
        <v>6</v>
      </c>
      <c r="F12" s="197"/>
      <c r="G12" s="99"/>
      <c r="H12" s="100"/>
    </row>
    <row r="13" spans="2:8" ht="35.25" customHeight="1" x14ac:dyDescent="0.25">
      <c r="B13" s="96"/>
      <c r="C13" s="166" t="s">
        <v>7</v>
      </c>
      <c r="D13" s="167"/>
      <c r="E13" s="168" t="s">
        <v>8</v>
      </c>
      <c r="F13" s="169"/>
      <c r="G13" s="99"/>
      <c r="H13" s="100"/>
    </row>
    <row r="14" spans="2:8" ht="17.25" customHeight="1" x14ac:dyDescent="0.25">
      <c r="B14" s="96"/>
      <c r="C14" s="166" t="s">
        <v>9</v>
      </c>
      <c r="D14" s="167"/>
      <c r="E14" s="168" t="s">
        <v>10</v>
      </c>
      <c r="F14" s="169"/>
      <c r="G14" s="99"/>
      <c r="H14" s="100"/>
    </row>
    <row r="15" spans="2:8" ht="19.5" customHeight="1" x14ac:dyDescent="0.25">
      <c r="B15" s="96"/>
      <c r="C15" s="166" t="s">
        <v>11</v>
      </c>
      <c r="D15" s="167"/>
      <c r="E15" s="168" t="s">
        <v>12</v>
      </c>
      <c r="F15" s="169"/>
      <c r="G15" s="99"/>
      <c r="H15" s="100"/>
    </row>
    <row r="16" spans="2:8" ht="69.75" customHeight="1" x14ac:dyDescent="0.25">
      <c r="B16" s="96"/>
      <c r="C16" s="166" t="s">
        <v>13</v>
      </c>
      <c r="D16" s="167"/>
      <c r="E16" s="168" t="s">
        <v>14</v>
      </c>
      <c r="F16" s="169"/>
      <c r="G16" s="99"/>
      <c r="H16" s="100"/>
    </row>
    <row r="17" spans="2:8" ht="34.5" customHeight="1" x14ac:dyDescent="0.25">
      <c r="B17" s="96"/>
      <c r="C17" s="170" t="s">
        <v>15</v>
      </c>
      <c r="D17" s="171"/>
      <c r="E17" s="162" t="s">
        <v>16</v>
      </c>
      <c r="F17" s="163"/>
      <c r="G17" s="99"/>
      <c r="H17" s="100"/>
    </row>
    <row r="18" spans="2:8" ht="27.75" customHeight="1" x14ac:dyDescent="0.25">
      <c r="B18" s="96"/>
      <c r="C18" s="170" t="s">
        <v>17</v>
      </c>
      <c r="D18" s="171"/>
      <c r="E18" s="162" t="s">
        <v>18</v>
      </c>
      <c r="F18" s="163"/>
      <c r="G18" s="99"/>
      <c r="H18" s="100"/>
    </row>
    <row r="19" spans="2:8" ht="28.5" customHeight="1" x14ac:dyDescent="0.25">
      <c r="B19" s="96"/>
      <c r="C19" s="170" t="s">
        <v>19</v>
      </c>
      <c r="D19" s="171"/>
      <c r="E19" s="162" t="s">
        <v>20</v>
      </c>
      <c r="F19" s="163"/>
      <c r="G19" s="99"/>
      <c r="H19" s="100"/>
    </row>
    <row r="20" spans="2:8" ht="72.75" customHeight="1" x14ac:dyDescent="0.25">
      <c r="B20" s="96"/>
      <c r="C20" s="170" t="s">
        <v>21</v>
      </c>
      <c r="D20" s="171"/>
      <c r="E20" s="162" t="s">
        <v>22</v>
      </c>
      <c r="F20" s="163"/>
      <c r="G20" s="99"/>
      <c r="H20" s="100"/>
    </row>
    <row r="21" spans="2:8" ht="64.5" customHeight="1" x14ac:dyDescent="0.25">
      <c r="B21" s="96"/>
      <c r="C21" s="170" t="s">
        <v>23</v>
      </c>
      <c r="D21" s="171"/>
      <c r="E21" s="162" t="s">
        <v>24</v>
      </c>
      <c r="F21" s="163"/>
      <c r="G21" s="99"/>
      <c r="H21" s="100"/>
    </row>
    <row r="22" spans="2:8" ht="71.25" customHeight="1" x14ac:dyDescent="0.25">
      <c r="B22" s="96"/>
      <c r="C22" s="170" t="s">
        <v>25</v>
      </c>
      <c r="D22" s="171"/>
      <c r="E22" s="162" t="s">
        <v>26</v>
      </c>
      <c r="F22" s="163"/>
      <c r="G22" s="99"/>
      <c r="H22" s="100"/>
    </row>
    <row r="23" spans="2:8" ht="55.5" customHeight="1" x14ac:dyDescent="0.25">
      <c r="B23" s="96"/>
      <c r="C23" s="164" t="s">
        <v>27</v>
      </c>
      <c r="D23" s="165"/>
      <c r="E23" s="162" t="s">
        <v>28</v>
      </c>
      <c r="F23" s="163"/>
      <c r="G23" s="99"/>
      <c r="H23" s="100"/>
    </row>
    <row r="24" spans="2:8" ht="42" customHeight="1" x14ac:dyDescent="0.25">
      <c r="B24" s="96"/>
      <c r="C24" s="164" t="s">
        <v>29</v>
      </c>
      <c r="D24" s="165"/>
      <c r="E24" s="162" t="s">
        <v>30</v>
      </c>
      <c r="F24" s="163"/>
      <c r="G24" s="99"/>
      <c r="H24" s="100"/>
    </row>
    <row r="25" spans="2:8" ht="59.25" customHeight="1" x14ac:dyDescent="0.25">
      <c r="B25" s="96"/>
      <c r="C25" s="164" t="s">
        <v>31</v>
      </c>
      <c r="D25" s="165"/>
      <c r="E25" s="162" t="s">
        <v>32</v>
      </c>
      <c r="F25" s="163"/>
      <c r="G25" s="99"/>
      <c r="H25" s="100"/>
    </row>
    <row r="26" spans="2:8" ht="23.25" customHeight="1" x14ac:dyDescent="0.25">
      <c r="B26" s="96"/>
      <c r="C26" s="164" t="s">
        <v>33</v>
      </c>
      <c r="D26" s="165"/>
      <c r="E26" s="162" t="s">
        <v>34</v>
      </c>
      <c r="F26" s="163"/>
      <c r="G26" s="99"/>
      <c r="H26" s="100"/>
    </row>
    <row r="27" spans="2:8" ht="30.75" customHeight="1" x14ac:dyDescent="0.25">
      <c r="B27" s="96"/>
      <c r="C27" s="164" t="s">
        <v>35</v>
      </c>
      <c r="D27" s="165"/>
      <c r="E27" s="162" t="s">
        <v>36</v>
      </c>
      <c r="F27" s="163"/>
      <c r="G27" s="99"/>
      <c r="H27" s="100"/>
    </row>
    <row r="28" spans="2:8" ht="35.25" customHeight="1" x14ac:dyDescent="0.25">
      <c r="B28" s="96"/>
      <c r="C28" s="164" t="s">
        <v>37</v>
      </c>
      <c r="D28" s="165"/>
      <c r="E28" s="162" t="s">
        <v>38</v>
      </c>
      <c r="F28" s="163"/>
      <c r="G28" s="99"/>
      <c r="H28" s="100"/>
    </row>
    <row r="29" spans="2:8" ht="33" customHeight="1" x14ac:dyDescent="0.25">
      <c r="B29" s="96"/>
      <c r="C29" s="164" t="s">
        <v>37</v>
      </c>
      <c r="D29" s="165"/>
      <c r="E29" s="162" t="s">
        <v>38</v>
      </c>
      <c r="F29" s="163"/>
      <c r="G29" s="99"/>
      <c r="H29" s="100"/>
    </row>
    <row r="30" spans="2:8" ht="30" customHeight="1" x14ac:dyDescent="0.25">
      <c r="B30" s="96"/>
      <c r="C30" s="164" t="s">
        <v>39</v>
      </c>
      <c r="D30" s="165"/>
      <c r="E30" s="162" t="s">
        <v>40</v>
      </c>
      <c r="F30" s="163"/>
      <c r="G30" s="99"/>
      <c r="H30" s="100"/>
    </row>
    <row r="31" spans="2:8" ht="35.25" customHeight="1" x14ac:dyDescent="0.25">
      <c r="B31" s="96"/>
      <c r="C31" s="164" t="s">
        <v>41</v>
      </c>
      <c r="D31" s="165"/>
      <c r="E31" s="162" t="s">
        <v>42</v>
      </c>
      <c r="F31" s="163"/>
      <c r="G31" s="99"/>
      <c r="H31" s="100"/>
    </row>
    <row r="32" spans="2:8" ht="31.5" customHeight="1" x14ac:dyDescent="0.25">
      <c r="B32" s="96"/>
      <c r="C32" s="164" t="s">
        <v>43</v>
      </c>
      <c r="D32" s="165"/>
      <c r="E32" s="162" t="s">
        <v>44</v>
      </c>
      <c r="F32" s="163"/>
      <c r="G32" s="99"/>
      <c r="H32" s="100"/>
    </row>
    <row r="33" spans="2:8" ht="35.25" customHeight="1" x14ac:dyDescent="0.25">
      <c r="B33" s="96"/>
      <c r="C33" s="164" t="s">
        <v>45</v>
      </c>
      <c r="D33" s="165"/>
      <c r="E33" s="162" t="s">
        <v>46</v>
      </c>
      <c r="F33" s="163"/>
      <c r="G33" s="99"/>
      <c r="H33" s="100"/>
    </row>
    <row r="34" spans="2:8" ht="59.25" customHeight="1" x14ac:dyDescent="0.25">
      <c r="B34" s="96"/>
      <c r="C34" s="164" t="s">
        <v>47</v>
      </c>
      <c r="D34" s="165"/>
      <c r="E34" s="162" t="s">
        <v>48</v>
      </c>
      <c r="F34" s="163"/>
      <c r="G34" s="99"/>
      <c r="H34" s="100"/>
    </row>
    <row r="35" spans="2:8" ht="29.25" customHeight="1" x14ac:dyDescent="0.25">
      <c r="B35" s="96"/>
      <c r="C35" s="164" t="s">
        <v>49</v>
      </c>
      <c r="D35" s="165"/>
      <c r="E35" s="162" t="s">
        <v>50</v>
      </c>
      <c r="F35" s="163"/>
      <c r="G35" s="99"/>
      <c r="H35" s="100"/>
    </row>
    <row r="36" spans="2:8" ht="82.5" customHeight="1" x14ac:dyDescent="0.25">
      <c r="B36" s="96"/>
      <c r="C36" s="164" t="s">
        <v>51</v>
      </c>
      <c r="D36" s="165"/>
      <c r="E36" s="162" t="s">
        <v>52</v>
      </c>
      <c r="F36" s="163"/>
      <c r="G36" s="99"/>
      <c r="H36" s="100"/>
    </row>
    <row r="37" spans="2:8" ht="46.5" customHeight="1" x14ac:dyDescent="0.25">
      <c r="B37" s="96"/>
      <c r="C37" s="164" t="s">
        <v>53</v>
      </c>
      <c r="D37" s="165"/>
      <c r="E37" s="162" t="s">
        <v>54</v>
      </c>
      <c r="F37" s="163"/>
      <c r="G37" s="99"/>
      <c r="H37" s="100"/>
    </row>
    <row r="38" spans="2:8" ht="6.75" customHeight="1" thickBot="1" x14ac:dyDescent="0.3">
      <c r="B38" s="96"/>
      <c r="C38" s="175"/>
      <c r="D38" s="176"/>
      <c r="E38" s="177"/>
      <c r="F38" s="178"/>
      <c r="G38" s="99"/>
      <c r="H38" s="100"/>
    </row>
    <row r="39" spans="2:8" ht="15.75" thickTop="1" x14ac:dyDescent="0.25">
      <c r="B39" s="96"/>
      <c r="C39" s="97"/>
      <c r="D39" s="97"/>
      <c r="E39" s="98"/>
      <c r="F39" s="98"/>
      <c r="G39" s="99"/>
      <c r="H39" s="100"/>
    </row>
    <row r="40" spans="2:8" ht="21" customHeight="1" x14ac:dyDescent="0.25">
      <c r="B40" s="172" t="s">
        <v>55</v>
      </c>
      <c r="C40" s="173"/>
      <c r="D40" s="173"/>
      <c r="E40" s="173"/>
      <c r="F40" s="173"/>
      <c r="G40" s="173"/>
      <c r="H40" s="174"/>
    </row>
    <row r="41" spans="2:8" ht="20.25" customHeight="1" x14ac:dyDescent="0.25">
      <c r="B41" s="172" t="s">
        <v>56</v>
      </c>
      <c r="C41" s="173"/>
      <c r="D41" s="173"/>
      <c r="E41" s="173"/>
      <c r="F41" s="173"/>
      <c r="G41" s="173"/>
      <c r="H41" s="174"/>
    </row>
    <row r="42" spans="2:8" ht="20.25" customHeight="1" x14ac:dyDescent="0.25">
      <c r="B42" s="172" t="s">
        <v>57</v>
      </c>
      <c r="C42" s="173"/>
      <c r="D42" s="173"/>
      <c r="E42" s="173"/>
      <c r="F42" s="173"/>
      <c r="G42" s="173"/>
      <c r="H42" s="174"/>
    </row>
    <row r="43" spans="2:8" ht="20.25" customHeight="1" x14ac:dyDescent="0.25">
      <c r="B43" s="172" t="s">
        <v>58</v>
      </c>
      <c r="C43" s="173"/>
      <c r="D43" s="173"/>
      <c r="E43" s="173"/>
      <c r="F43" s="173"/>
      <c r="G43" s="173"/>
      <c r="H43" s="174"/>
    </row>
    <row r="44" spans="2:8" x14ac:dyDescent="0.25">
      <c r="B44" s="172" t="s">
        <v>59</v>
      </c>
      <c r="C44" s="173"/>
      <c r="D44" s="173"/>
      <c r="E44" s="173"/>
      <c r="F44" s="173"/>
      <c r="G44" s="173"/>
      <c r="H44" s="174"/>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116</v>
      </c>
    </row>
    <row r="4" spans="1:1" x14ac:dyDescent="0.2">
      <c r="A4" s="7" t="s">
        <v>245</v>
      </c>
    </row>
    <row r="5" spans="1:1" x14ac:dyDescent="0.2">
      <c r="A5" s="7" t="s">
        <v>247</v>
      </c>
    </row>
    <row r="6" spans="1:1" x14ac:dyDescent="0.2">
      <c r="A6" s="7" t="s">
        <v>249</v>
      </c>
    </row>
    <row r="7" spans="1:1" x14ac:dyDescent="0.2">
      <c r="A7" s="7" t="s">
        <v>117</v>
      </c>
    </row>
    <row r="8" spans="1:1" x14ac:dyDescent="0.2">
      <c r="A8" s="7" t="s">
        <v>118</v>
      </c>
    </row>
    <row r="9" spans="1:1" x14ac:dyDescent="0.2">
      <c r="A9" s="7" t="s">
        <v>255</v>
      </c>
    </row>
    <row r="10" spans="1:1" x14ac:dyDescent="0.2">
      <c r="A10" s="7" t="s">
        <v>119</v>
      </c>
    </row>
    <row r="11" spans="1:1" x14ac:dyDescent="0.2">
      <c r="A11" s="7" t="s">
        <v>130</v>
      </c>
    </row>
    <row r="12" spans="1:1" x14ac:dyDescent="0.2">
      <c r="A12" s="7" t="s">
        <v>275</v>
      </c>
    </row>
    <row r="13" spans="1:1" x14ac:dyDescent="0.2">
      <c r="A13" s="7" t="s">
        <v>276</v>
      </c>
    </row>
    <row r="14" spans="1:1" x14ac:dyDescent="0.2">
      <c r="A14" s="7" t="s">
        <v>277</v>
      </c>
    </row>
    <row r="16" spans="1:1" x14ac:dyDescent="0.2">
      <c r="A16" s="7" t="s">
        <v>278</v>
      </c>
    </row>
    <row r="17" spans="1:1" x14ac:dyDescent="0.2">
      <c r="A17" s="7" t="s">
        <v>262</v>
      </c>
    </row>
    <row r="18" spans="1:1" x14ac:dyDescent="0.2">
      <c r="A18" s="7" t="s">
        <v>132</v>
      </c>
    </row>
    <row r="20" spans="1:1" x14ac:dyDescent="0.2">
      <c r="A20" s="7" t="s">
        <v>267</v>
      </c>
    </row>
    <row r="21" spans="1:1" x14ac:dyDescent="0.2">
      <c r="A21" s="7" t="s">
        <v>268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4"/>
  <sheetViews>
    <sheetView showGridLines="0" tabSelected="1" topLeftCell="A4" zoomScale="63" zoomScaleNormal="80" workbookViewId="0">
      <selection activeCell="AR16" sqref="AR16:AR17"/>
    </sheetView>
  </sheetViews>
  <sheetFormatPr baseColWidth="10" defaultColWidth="11.42578125" defaultRowHeight="16.5" x14ac:dyDescent="0.3"/>
  <cols>
    <col min="1" max="1" width="4.7109375" style="2" customWidth="1"/>
    <col min="2" max="3" width="12" style="2" customWidth="1"/>
    <col min="4" max="4" width="14.140625" style="2" customWidth="1"/>
    <col min="5" max="5" width="29.85546875" style="2" customWidth="1"/>
    <col min="6" max="6" width="24.710937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31" style="1" customWidth="1"/>
    <col min="21" max="21" width="31" style="2"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4" style="4"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48.42578125" style="1" customWidth="1"/>
    <col min="41" max="41" width="16.140625" style="1" customWidth="1"/>
    <col min="42" max="42" width="14.140625" style="1" customWidth="1"/>
    <col min="43" max="43" width="54.42578125" style="1" customWidth="1"/>
    <col min="44" max="45" width="20.7109375" style="1" customWidth="1"/>
    <col min="46" max="46" width="15.42578125" style="1" customWidth="1"/>
    <col min="47" max="47" width="76.5703125" style="1" customWidth="1"/>
    <col min="48" max="48" width="17.28515625" style="1" customWidth="1"/>
    <col min="49" max="16384" width="11.42578125" style="1"/>
  </cols>
  <sheetData>
    <row r="1" spans="1:74" ht="27.75" hidden="1" customHeight="1" x14ac:dyDescent="0.3">
      <c r="A1" s="234"/>
      <c r="B1" s="234"/>
      <c r="C1" s="234"/>
      <c r="D1" s="234"/>
      <c r="E1" s="235" t="s">
        <v>60</v>
      </c>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5"/>
      <c r="AO1" s="235"/>
      <c r="AP1" s="235"/>
      <c r="AQ1" s="235"/>
      <c r="AR1" s="235"/>
      <c r="AS1" s="235"/>
      <c r="AT1" s="235"/>
      <c r="AU1" s="229" t="s">
        <v>61</v>
      </c>
      <c r="AV1" s="229"/>
    </row>
    <row r="2" spans="1:74" ht="27.75" customHeight="1" x14ac:dyDescent="0.3">
      <c r="A2" s="234"/>
      <c r="B2" s="234"/>
      <c r="C2" s="234"/>
      <c r="D2" s="234"/>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R2" s="235"/>
      <c r="AS2" s="235"/>
      <c r="AT2" s="235"/>
      <c r="AU2" s="229" t="s">
        <v>62</v>
      </c>
      <c r="AV2" s="229"/>
    </row>
    <row r="3" spans="1:74" ht="27.75" customHeight="1" x14ac:dyDescent="0.3">
      <c r="A3" s="234"/>
      <c r="B3" s="234"/>
      <c r="C3" s="234"/>
      <c r="D3" s="234"/>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c r="AU3" s="229" t="s">
        <v>63</v>
      </c>
      <c r="AV3" s="229"/>
    </row>
    <row r="4" spans="1:74" ht="27.75" customHeight="1" x14ac:dyDescent="0.3">
      <c r="A4" s="234"/>
      <c r="B4" s="234"/>
      <c r="C4" s="234"/>
      <c r="D4" s="234"/>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c r="AH4" s="235"/>
      <c r="AI4" s="235"/>
      <c r="AJ4" s="235"/>
      <c r="AK4" s="235"/>
      <c r="AL4" s="235"/>
      <c r="AM4" s="235"/>
      <c r="AN4" s="235"/>
      <c r="AO4" s="235"/>
      <c r="AP4" s="235"/>
      <c r="AQ4" s="235"/>
      <c r="AR4" s="235"/>
      <c r="AS4" s="235"/>
      <c r="AT4" s="235"/>
      <c r="AU4" s="229" t="s">
        <v>64</v>
      </c>
      <c r="AV4" s="229"/>
    </row>
    <row r="5" spans="1:74" ht="13.9" customHeight="1" x14ac:dyDescent="0.3">
      <c r="A5" s="134"/>
      <c r="B5" s="135"/>
      <c r="C5" s="135"/>
      <c r="D5" s="135"/>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45"/>
      <c r="AH5" s="136"/>
      <c r="AI5" s="136"/>
      <c r="AJ5" s="136"/>
      <c r="AK5" s="136"/>
      <c r="AL5" s="136"/>
      <c r="AM5" s="136"/>
      <c r="AN5" s="136"/>
      <c r="AO5" s="136"/>
      <c r="AP5" s="136"/>
      <c r="AQ5" s="136"/>
      <c r="AR5" s="136"/>
      <c r="AS5" s="136"/>
      <c r="AT5" s="136"/>
      <c r="AU5" s="138"/>
      <c r="AV5" s="137"/>
    </row>
    <row r="6" spans="1:74" ht="26.25" customHeight="1" x14ac:dyDescent="0.3">
      <c r="A6" s="236" t="s">
        <v>65</v>
      </c>
      <c r="B6" s="237"/>
      <c r="C6" s="230" t="s">
        <v>66</v>
      </c>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2"/>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30" customHeight="1" x14ac:dyDescent="0.3">
      <c r="A7" s="236" t="s">
        <v>67</v>
      </c>
      <c r="B7" s="237"/>
      <c r="C7" s="230" t="s">
        <v>68</v>
      </c>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c r="AI7" s="231"/>
      <c r="AJ7" s="231"/>
      <c r="AK7" s="231"/>
      <c r="AL7" s="231"/>
      <c r="AM7" s="231"/>
      <c r="AN7" s="231"/>
      <c r="AO7" s="231"/>
      <c r="AP7" s="231"/>
      <c r="AQ7" s="231"/>
      <c r="AR7" s="231"/>
      <c r="AS7" s="231"/>
      <c r="AT7" s="231"/>
      <c r="AU7" s="231"/>
      <c r="AV7" s="232"/>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24" customHeight="1" x14ac:dyDescent="0.3">
      <c r="A8" s="236" t="s">
        <v>69</v>
      </c>
      <c r="B8" s="237"/>
      <c r="C8" s="230" t="s">
        <v>70</v>
      </c>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c r="AI8" s="231"/>
      <c r="AJ8" s="231"/>
      <c r="AK8" s="231"/>
      <c r="AL8" s="231"/>
      <c r="AM8" s="231"/>
      <c r="AN8" s="231"/>
      <c r="AO8" s="231"/>
      <c r="AP8" s="231"/>
      <c r="AQ8" s="231"/>
      <c r="AR8" s="231"/>
      <c r="AS8" s="231"/>
      <c r="AT8" s="231"/>
      <c r="AU8" s="231"/>
      <c r="AV8" s="232"/>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x14ac:dyDescent="0.3">
      <c r="A9" s="209" t="s">
        <v>71</v>
      </c>
      <c r="B9" s="209"/>
      <c r="C9" s="209"/>
      <c r="D9" s="209"/>
      <c r="E9" s="210"/>
      <c r="F9" s="210"/>
      <c r="G9" s="210"/>
      <c r="H9" s="210"/>
      <c r="I9" s="210"/>
      <c r="J9" s="210"/>
      <c r="K9" s="210"/>
      <c r="L9" s="210" t="s">
        <v>72</v>
      </c>
      <c r="M9" s="210"/>
      <c r="N9" s="210"/>
      <c r="O9" s="210"/>
      <c r="P9" s="210"/>
      <c r="Q9" s="210"/>
      <c r="R9" s="210"/>
      <c r="S9" s="210" t="s">
        <v>73</v>
      </c>
      <c r="T9" s="210"/>
      <c r="U9" s="210"/>
      <c r="V9" s="210"/>
      <c r="W9" s="210"/>
      <c r="X9" s="210"/>
      <c r="Y9" s="210"/>
      <c r="Z9" s="210"/>
      <c r="AA9" s="210"/>
      <c r="AB9" s="210"/>
      <c r="AC9" s="210" t="s">
        <v>74</v>
      </c>
      <c r="AD9" s="210"/>
      <c r="AE9" s="210"/>
      <c r="AF9" s="210"/>
      <c r="AG9" s="210"/>
      <c r="AH9" s="210"/>
      <c r="AI9" s="210"/>
      <c r="AJ9" s="206" t="s">
        <v>75</v>
      </c>
      <c r="AK9" s="207"/>
      <c r="AL9" s="207"/>
      <c r="AM9" s="207"/>
      <c r="AN9" s="207"/>
      <c r="AO9" s="207"/>
      <c r="AP9" s="207"/>
      <c r="AQ9" s="207"/>
      <c r="AR9" s="207"/>
      <c r="AS9" s="207"/>
      <c r="AT9" s="207"/>
      <c r="AU9" s="207"/>
      <c r="AV9" s="207"/>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6.5" customHeight="1" x14ac:dyDescent="0.3">
      <c r="A10" s="245" t="s">
        <v>76</v>
      </c>
      <c r="B10" s="209" t="s">
        <v>77</v>
      </c>
      <c r="C10" s="209" t="s">
        <v>78</v>
      </c>
      <c r="D10" s="209" t="s">
        <v>15</v>
      </c>
      <c r="E10" s="208" t="s">
        <v>17</v>
      </c>
      <c r="F10" s="208" t="s">
        <v>19</v>
      </c>
      <c r="G10" s="209" t="s">
        <v>21</v>
      </c>
      <c r="H10" s="208" t="s">
        <v>23</v>
      </c>
      <c r="I10" s="208" t="s">
        <v>79</v>
      </c>
      <c r="J10" s="208" t="s">
        <v>80</v>
      </c>
      <c r="K10" s="208" t="s">
        <v>81</v>
      </c>
      <c r="L10" s="208" t="s">
        <v>82</v>
      </c>
      <c r="M10" s="209" t="s">
        <v>83</v>
      </c>
      <c r="N10" s="208" t="s">
        <v>84</v>
      </c>
      <c r="O10" s="208" t="s">
        <v>85</v>
      </c>
      <c r="P10" s="208" t="s">
        <v>86</v>
      </c>
      <c r="Q10" s="209" t="s">
        <v>83</v>
      </c>
      <c r="R10" s="208" t="s">
        <v>29</v>
      </c>
      <c r="S10" s="211" t="s">
        <v>87</v>
      </c>
      <c r="T10" s="208" t="s">
        <v>31</v>
      </c>
      <c r="U10" s="208" t="s">
        <v>88</v>
      </c>
      <c r="V10" s="208" t="s">
        <v>33</v>
      </c>
      <c r="W10" s="208" t="s">
        <v>89</v>
      </c>
      <c r="X10" s="208"/>
      <c r="Y10" s="208"/>
      <c r="Z10" s="208"/>
      <c r="AA10" s="208"/>
      <c r="AB10" s="208"/>
      <c r="AC10" s="211" t="s">
        <v>90</v>
      </c>
      <c r="AD10" s="211" t="s">
        <v>91</v>
      </c>
      <c r="AE10" s="211" t="s">
        <v>83</v>
      </c>
      <c r="AF10" s="211" t="s">
        <v>92</v>
      </c>
      <c r="AG10" s="233" t="s">
        <v>83</v>
      </c>
      <c r="AH10" s="211" t="s">
        <v>93</v>
      </c>
      <c r="AI10" s="211" t="s">
        <v>49</v>
      </c>
      <c r="AJ10" s="208" t="s">
        <v>75</v>
      </c>
      <c r="AK10" s="208" t="s">
        <v>94</v>
      </c>
      <c r="AL10" s="208" t="s">
        <v>95</v>
      </c>
      <c r="AM10" s="208" t="s">
        <v>96</v>
      </c>
      <c r="AN10" s="208" t="s">
        <v>97</v>
      </c>
      <c r="AO10" s="208" t="s">
        <v>53</v>
      </c>
      <c r="AP10" s="208" t="s">
        <v>96</v>
      </c>
      <c r="AQ10" s="208" t="s">
        <v>98</v>
      </c>
      <c r="AR10" s="208" t="s">
        <v>53</v>
      </c>
      <c r="AS10" s="246" t="s">
        <v>99</v>
      </c>
      <c r="AT10" s="208" t="s">
        <v>96</v>
      </c>
      <c r="AU10" s="208" t="s">
        <v>100</v>
      </c>
      <c r="AV10" s="208" t="s">
        <v>53</v>
      </c>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s="3" customFormat="1" ht="38.25" customHeight="1" x14ac:dyDescent="0.25">
      <c r="A11" s="245"/>
      <c r="B11" s="209"/>
      <c r="C11" s="209"/>
      <c r="D11" s="209"/>
      <c r="E11" s="208"/>
      <c r="F11" s="208"/>
      <c r="G11" s="209"/>
      <c r="H11" s="208"/>
      <c r="I11" s="208"/>
      <c r="J11" s="208"/>
      <c r="K11" s="208"/>
      <c r="L11" s="208"/>
      <c r="M11" s="209"/>
      <c r="N11" s="208"/>
      <c r="O11" s="208"/>
      <c r="P11" s="209"/>
      <c r="Q11" s="209"/>
      <c r="R11" s="208"/>
      <c r="S11" s="211"/>
      <c r="T11" s="208"/>
      <c r="U11" s="208"/>
      <c r="V11" s="208"/>
      <c r="W11" s="118" t="s">
        <v>77</v>
      </c>
      <c r="X11" s="118" t="s">
        <v>101</v>
      </c>
      <c r="Y11" s="118" t="s">
        <v>102</v>
      </c>
      <c r="Z11" s="118" t="s">
        <v>103</v>
      </c>
      <c r="AA11" s="118" t="s">
        <v>104</v>
      </c>
      <c r="AB11" s="118" t="s">
        <v>99</v>
      </c>
      <c r="AC11" s="211"/>
      <c r="AD11" s="211"/>
      <c r="AE11" s="211"/>
      <c r="AF11" s="211"/>
      <c r="AG11" s="233"/>
      <c r="AH11" s="211"/>
      <c r="AI11" s="211"/>
      <c r="AJ11" s="208"/>
      <c r="AK11" s="208"/>
      <c r="AL11" s="208"/>
      <c r="AM11" s="208"/>
      <c r="AN11" s="208"/>
      <c r="AO11" s="208"/>
      <c r="AP11" s="208"/>
      <c r="AQ11" s="208"/>
      <c r="AR11" s="208"/>
      <c r="AS11" s="247"/>
      <c r="AT11" s="208"/>
      <c r="AU11" s="208"/>
      <c r="AV11" s="208"/>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14.75" customHeight="1" x14ac:dyDescent="0.3">
      <c r="A12" s="227">
        <v>1</v>
      </c>
      <c r="B12" s="227" t="s">
        <v>105</v>
      </c>
      <c r="C12" s="227" t="s">
        <v>106</v>
      </c>
      <c r="D12" s="212" t="s">
        <v>107</v>
      </c>
      <c r="E12" s="212" t="s">
        <v>108</v>
      </c>
      <c r="F12" s="212" t="s">
        <v>109</v>
      </c>
      <c r="G12" s="241" t="s">
        <v>280</v>
      </c>
      <c r="H12" s="212" t="s">
        <v>110</v>
      </c>
      <c r="I12" s="212" t="s">
        <v>111</v>
      </c>
      <c r="J12" s="212" t="s">
        <v>112</v>
      </c>
      <c r="K12" s="225">
        <v>200</v>
      </c>
      <c r="L12" s="238" t="str">
        <f>IF(K12&lt;=0,"",IF(K12&lt;=2,"Muy Baja",IF(K12&lt;=24,"Baja",IF(K12&lt;=500,"Media",IF(K12&lt;=5000,"Alta","Muy Alta")))))</f>
        <v>Media</v>
      </c>
      <c r="M12" s="219">
        <f>IF(L12="","",IF(L12="Muy Baja",0.2,IF(L12="Baja",0.4,IF(L12="Media",0.6,IF(L12="Alta",0.8,IF(L12="Muy Alta",1,))))))</f>
        <v>0.6</v>
      </c>
      <c r="N12" s="243" t="s">
        <v>113</v>
      </c>
      <c r="O12" s="218" t="str">
        <f>IF(NOT(ISERROR(MATCH(N12,'Tabla Impacto'!$B$221:$B$223,0))),'Tabla Impacto'!$F$223&amp;"Por favor no seleccionar los criterios de impacto(Afectación Económica o presupuestal y Pérdida Reputacional)",N12)</f>
        <v xml:space="preserve">     El riesgo afecta la imagen de la entidad con algunos usuarios de relevancia frente al logro de los objetivos</v>
      </c>
      <c r="P12" s="238" t="str">
        <f>IF(OR(O12='Tabla Impacto'!$C$11,O12='Tabla Impacto'!$D$11),"Leve",IF(OR(O12='Tabla Impacto'!$C$12,O12='Tabla Impacto'!$D$12),"Menor",IF(OR(O12='Tabla Impacto'!$C$13,O12='Tabla Impacto'!$D$13),"Moderado",IF(OR(O12='Tabla Impacto'!$C$14,O12='Tabla Impacto'!$D$14),"Mayor",IF(OR(O12='Tabla Impacto'!$C$15,O12='Tabla Impacto'!$D$15),"Catastrófico","")))))</f>
        <v>Moderado</v>
      </c>
      <c r="Q12" s="219">
        <f>IF(P12="","",IF(P12="Leve",0.2,IF(P12="Menor",0.4,IF(P12="Moderado",0.6,IF(P12="Mayor",0.8,IF(P12="Catastrófico",1,))))))</f>
        <v>0.6</v>
      </c>
      <c r="R12" s="221"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11">
        <v>1</v>
      </c>
      <c r="T12" s="151" t="s">
        <v>281</v>
      </c>
      <c r="U12" s="151" t="s">
        <v>114</v>
      </c>
      <c r="V12" s="112" t="s">
        <v>115</v>
      </c>
      <c r="W12" s="113" t="s">
        <v>116</v>
      </c>
      <c r="X12" s="113" t="s">
        <v>117</v>
      </c>
      <c r="Y12" s="114" t="str">
        <f t="shared" ref="Y12:Y17" si="0">IF(AND(W12="Preventivo",X12="Automático"),"50%",IF(AND(W12="Preventivo",X12="Manual"),"40%",IF(AND(W12="Detectivo",X12="Automático"),"40%",IF(AND(W12="Detectivo",X12="Manual"),"30%",IF(AND(W12="Correctivo",X12="Automático"),"35%",IF(AND(W12="Correctivo",X12="Manual"),"25%",""))))))</f>
        <v>40%</v>
      </c>
      <c r="Z12" s="113" t="s">
        <v>118</v>
      </c>
      <c r="AA12" s="113" t="s">
        <v>119</v>
      </c>
      <c r="AB12" s="113" t="s">
        <v>120</v>
      </c>
      <c r="AC12" s="115">
        <f t="shared" ref="AC12:AC16" si="1">IFERROR(IF(V12="Probabilidad",(M12-(+M12*Y12)),IF(V12="Impacto",M12,"")),"")</f>
        <v>0.36</v>
      </c>
      <c r="AD12" s="116" t="str">
        <f t="shared" ref="AD12:AD17" si="2">IFERROR(IF(AC12="","",IF(AC12&lt;=0.2,"Muy Baja",IF(AC12&lt;=0.4,"Baja",IF(AC12&lt;=0.6,"Media",IF(AC12&lt;=0.8,"Alta","Muy Alta"))))),"")</f>
        <v>Baja</v>
      </c>
      <c r="AE12" s="117">
        <f t="shared" ref="AE12:AE17" si="3">+AC12</f>
        <v>0.36</v>
      </c>
      <c r="AF12" s="116" t="str">
        <f t="shared" ref="AF12:AF17" si="4">IFERROR(IF(AG12="","",IF(AG12&lt;=0.2,"Leve",IF(AG12&lt;=0.4,"Menor",IF(AG12&lt;=0.6,"Moderado",IF(AG12&lt;=0.8,"Mayor","Catastrófico"))))),"")</f>
        <v>Moderado</v>
      </c>
      <c r="AG12" s="146">
        <f t="shared" ref="AG12:AG16" si="5">IFERROR(IF(V12="Impacto",(Q12-(+Q12*Y12)),IF(V12="Probabilidad",Q12,"")),"")</f>
        <v>0.6</v>
      </c>
      <c r="AH12" s="144" t="str">
        <f t="shared" ref="AH12:AH17" si="6">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223" t="s">
        <v>121</v>
      </c>
      <c r="AJ12" s="212" t="s">
        <v>122</v>
      </c>
      <c r="AK12" s="212" t="s">
        <v>123</v>
      </c>
      <c r="AL12" s="250">
        <v>45595</v>
      </c>
      <c r="AM12" s="250">
        <v>45406</v>
      </c>
      <c r="AN12" s="161" t="s">
        <v>124</v>
      </c>
      <c r="AO12" s="225"/>
      <c r="AP12" s="248">
        <v>45525</v>
      </c>
      <c r="AQ12" s="148" t="s">
        <v>283</v>
      </c>
      <c r="AR12" s="150" t="s">
        <v>282</v>
      </c>
      <c r="AS12" s="401" t="s">
        <v>284</v>
      </c>
      <c r="AT12" s="240"/>
      <c r="AU12" s="148"/>
      <c r="AV12" s="150"/>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305.25" customHeight="1" x14ac:dyDescent="0.3">
      <c r="A13" s="228"/>
      <c r="B13" s="228"/>
      <c r="C13" s="228"/>
      <c r="D13" s="213"/>
      <c r="E13" s="213"/>
      <c r="F13" s="213"/>
      <c r="G13" s="242"/>
      <c r="H13" s="213"/>
      <c r="I13" s="213"/>
      <c r="J13" s="213"/>
      <c r="K13" s="226"/>
      <c r="L13" s="239"/>
      <c r="M13" s="220"/>
      <c r="N13" s="244"/>
      <c r="O13" s="218">
        <f>IF(NOT(ISERROR(MATCH(N13,_xlfn.ANCHORARRAY(#REF!),0))),#REF!&amp;"Por favor no seleccionar los criterios de impacto",N13)</f>
        <v>0</v>
      </c>
      <c r="P13" s="239"/>
      <c r="Q13" s="220"/>
      <c r="R13" s="222"/>
      <c r="S13" s="111">
        <v>2</v>
      </c>
      <c r="T13" s="139" t="s">
        <v>285</v>
      </c>
      <c r="U13" s="140" t="s">
        <v>125</v>
      </c>
      <c r="V13" s="112" t="s">
        <v>115</v>
      </c>
      <c r="W13" s="113" t="s">
        <v>116</v>
      </c>
      <c r="X13" s="113" t="s">
        <v>117</v>
      </c>
      <c r="Y13" s="114" t="str">
        <f t="shared" si="0"/>
        <v>40%</v>
      </c>
      <c r="Z13" s="113" t="s">
        <v>118</v>
      </c>
      <c r="AA13" s="113" t="s">
        <v>119</v>
      </c>
      <c r="AB13" s="113" t="s">
        <v>120</v>
      </c>
      <c r="AC13" s="142">
        <f>IFERROR(IF(AND(V12="Probabilidad",V13="Probabilidad"),(AE12-(+AE12*Y13)),IF(V13="Probabilidad",(N12-(+N12*Y13)),IF(V13="Impacto",AE12,""))),"")</f>
        <v>0.216</v>
      </c>
      <c r="AD13" s="116" t="str">
        <f t="shared" si="2"/>
        <v>Baja</v>
      </c>
      <c r="AE13" s="117">
        <f t="shared" si="3"/>
        <v>0.216</v>
      </c>
      <c r="AF13" s="116" t="str">
        <f t="shared" si="4"/>
        <v>Moderado</v>
      </c>
      <c r="AG13" s="147">
        <f>IFERROR(IF(AND(V12="Impacto",V13="Impacto"),(AG12-(+AG12*Y13)),IF(V13="Impacto",($M$10-(+$M$10*Y13)),IF(V13="Probabilidad",AG12,""))),"")</f>
        <v>0.6</v>
      </c>
      <c r="AH13" s="144" t="str">
        <f t="shared" si="6"/>
        <v>Moderado</v>
      </c>
      <c r="AI13" s="224"/>
      <c r="AJ13" s="213"/>
      <c r="AK13" s="213"/>
      <c r="AL13" s="251"/>
      <c r="AM13" s="251"/>
      <c r="AN13" s="148" t="s">
        <v>126</v>
      </c>
      <c r="AO13" s="226"/>
      <c r="AP13" s="249"/>
      <c r="AQ13" s="148" t="s">
        <v>286</v>
      </c>
      <c r="AR13" s="150" t="s">
        <v>267</v>
      </c>
      <c r="AS13" s="401" t="s">
        <v>287</v>
      </c>
      <c r="AT13" s="213"/>
      <c r="AU13" s="156"/>
      <c r="AV13" s="150"/>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261.75" customHeight="1" x14ac:dyDescent="0.3">
      <c r="A14" s="227">
        <v>2</v>
      </c>
      <c r="B14" s="227" t="s">
        <v>105</v>
      </c>
      <c r="C14" s="227" t="s">
        <v>106</v>
      </c>
      <c r="D14" s="212" t="s">
        <v>107</v>
      </c>
      <c r="E14" s="212" t="s">
        <v>127</v>
      </c>
      <c r="F14" s="212" t="s">
        <v>128</v>
      </c>
      <c r="G14" s="241" t="s">
        <v>288</v>
      </c>
      <c r="H14" s="212" t="s">
        <v>110</v>
      </c>
      <c r="I14" s="212" t="s">
        <v>111</v>
      </c>
      <c r="J14" s="212" t="s">
        <v>112</v>
      </c>
      <c r="K14" s="225">
        <v>30</v>
      </c>
      <c r="L14" s="238" t="str">
        <f>IF(K14&lt;=0,"",IF(K14&lt;=2,"Muy Baja",IF(K14&lt;=24,"Baja",IF(K14&lt;=500,"Media",IF(K14&lt;=5000,"Alta","Muy Alta")))))</f>
        <v>Media</v>
      </c>
      <c r="M14" s="219">
        <f>IF(L14="","",IF(L14="Muy Baja",0.2,IF(L14="Baja",0.4,IF(L14="Media",0.6,IF(L14="Alta",0.8,IF(L14="Muy Alta",1,))))))</f>
        <v>0.6</v>
      </c>
      <c r="N14" s="243" t="s">
        <v>113</v>
      </c>
      <c r="O14" s="218" t="str">
        <f>IF(NOT(ISERROR(MATCH(N14,'Tabla Impacto'!$B$221:$B$223,0))),'Tabla Impacto'!$F$223&amp;"Por favor no seleccionar los criterios de impacto(Afectación Económica o presupuestal y Pérdida Reputacional)",N14)</f>
        <v xml:space="preserve">     El riesgo afecta la imagen de la entidad con algunos usuarios de relevancia frente al logro de los objetivos</v>
      </c>
      <c r="P14" s="238" t="str">
        <f>IF(OR(O14='Tabla Impacto'!$C$11,O14='Tabla Impacto'!$D$11),"Leve",IF(OR(O14='Tabla Impacto'!$C$12,O14='Tabla Impacto'!$D$12),"Menor",IF(OR(O14='Tabla Impacto'!$C$13,O14='Tabla Impacto'!$D$13),"Moderado",IF(OR(O14='Tabla Impacto'!$C$14,O14='Tabla Impacto'!$D$14),"Mayor",IF(OR(O14='Tabla Impacto'!$C$15,O14='Tabla Impacto'!$D$15),"Catastrófico","")))))</f>
        <v>Moderado</v>
      </c>
      <c r="Q14" s="219">
        <f>IF(P14="","",IF(P14="Leve",0.2,IF(P14="Menor",0.4,IF(P14="Moderado",0.6,IF(P14="Mayor",0.8,IF(P14="Catastrófico",1,))))))</f>
        <v>0.6</v>
      </c>
      <c r="R14" s="221"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11">
        <v>1</v>
      </c>
      <c r="T14" s="151" t="s">
        <v>289</v>
      </c>
      <c r="U14" s="140" t="s">
        <v>129</v>
      </c>
      <c r="V14" s="112" t="s">
        <v>115</v>
      </c>
      <c r="W14" s="113" t="s">
        <v>116</v>
      </c>
      <c r="X14" s="113" t="s">
        <v>117</v>
      </c>
      <c r="Y14" s="114" t="str">
        <f t="shared" si="0"/>
        <v>40%</v>
      </c>
      <c r="Z14" s="113" t="s">
        <v>118</v>
      </c>
      <c r="AA14" s="113" t="s">
        <v>130</v>
      </c>
      <c r="AB14" s="113" t="s">
        <v>131</v>
      </c>
      <c r="AC14" s="115">
        <f t="shared" si="1"/>
        <v>0.36</v>
      </c>
      <c r="AD14" s="116" t="str">
        <f t="shared" si="2"/>
        <v>Baja</v>
      </c>
      <c r="AE14" s="117">
        <f t="shared" si="3"/>
        <v>0.36</v>
      </c>
      <c r="AF14" s="116" t="str">
        <f t="shared" si="4"/>
        <v>Moderado</v>
      </c>
      <c r="AG14" s="146">
        <f t="shared" si="5"/>
        <v>0.6</v>
      </c>
      <c r="AH14" s="144" t="str">
        <f t="shared" si="6"/>
        <v>Moderado</v>
      </c>
      <c r="AI14" s="223" t="s">
        <v>132</v>
      </c>
      <c r="AJ14" s="212" t="s">
        <v>133</v>
      </c>
      <c r="AK14" s="212" t="s">
        <v>134</v>
      </c>
      <c r="AL14" s="240" t="s">
        <v>135</v>
      </c>
      <c r="AM14" s="250">
        <v>45406</v>
      </c>
      <c r="AN14" s="148" t="s">
        <v>290</v>
      </c>
      <c r="AO14" s="225"/>
      <c r="AP14" s="248">
        <v>45525</v>
      </c>
      <c r="AQ14" s="143" t="s">
        <v>291</v>
      </c>
      <c r="AR14" s="150" t="s">
        <v>282</v>
      </c>
      <c r="AS14" s="149" t="s">
        <v>292</v>
      </c>
      <c r="AT14" s="240"/>
      <c r="AU14" s="160"/>
      <c r="AV14" s="150"/>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295.5" customHeight="1" x14ac:dyDescent="0.3">
      <c r="A15" s="228"/>
      <c r="B15" s="228"/>
      <c r="C15" s="228"/>
      <c r="D15" s="213"/>
      <c r="E15" s="213"/>
      <c r="F15" s="213"/>
      <c r="G15" s="242"/>
      <c r="H15" s="213"/>
      <c r="I15" s="213"/>
      <c r="J15" s="213"/>
      <c r="K15" s="226"/>
      <c r="L15" s="239"/>
      <c r="M15" s="220"/>
      <c r="N15" s="244"/>
      <c r="O15" s="218">
        <f>IF(NOT(ISERROR(MATCH(N15,_xlfn.ANCHORARRAY(#REF!),0))),#REF!&amp;"Por favor no seleccionar los criterios de impacto",N15)</f>
        <v>0</v>
      </c>
      <c r="P15" s="239"/>
      <c r="Q15" s="220"/>
      <c r="R15" s="222"/>
      <c r="S15" s="111">
        <v>2</v>
      </c>
      <c r="T15" s="139" t="s">
        <v>293</v>
      </c>
      <c r="U15" s="140" t="s">
        <v>136</v>
      </c>
      <c r="V15" s="112" t="s">
        <v>115</v>
      </c>
      <c r="W15" s="113" t="s">
        <v>116</v>
      </c>
      <c r="X15" s="113" t="s">
        <v>117</v>
      </c>
      <c r="Y15" s="114" t="str">
        <f t="shared" si="0"/>
        <v>40%</v>
      </c>
      <c r="Z15" s="113" t="s">
        <v>118</v>
      </c>
      <c r="AA15" s="113" t="s">
        <v>119</v>
      </c>
      <c r="AB15" s="113" t="s">
        <v>120</v>
      </c>
      <c r="AC15" s="142">
        <f>IFERROR(IF(AND(V14="Probabilidad",V15="Probabilidad"),(AE14-(+AE14*Y15)),IF(V15="Probabilidad",(N14-(+N14*Y15)),IF(V15="Impacto",AE14,""))),"")</f>
        <v>0.216</v>
      </c>
      <c r="AD15" s="116" t="str">
        <f t="shared" si="2"/>
        <v>Baja</v>
      </c>
      <c r="AE15" s="117">
        <f t="shared" si="3"/>
        <v>0.216</v>
      </c>
      <c r="AF15" s="116" t="str">
        <f t="shared" si="4"/>
        <v>Moderado</v>
      </c>
      <c r="AG15" s="147">
        <f>IFERROR(IF(AND(V14="Impacto",V15="Impacto"),(AG14-(+AG14*Y15)),IF(V15="Impacto",($M$10-(+$M$10*Y15)),IF(V15="Probabilidad",AG14,""))),"")</f>
        <v>0.6</v>
      </c>
      <c r="AH15" s="144" t="str">
        <f t="shared" si="6"/>
        <v>Moderado</v>
      </c>
      <c r="AI15" s="224"/>
      <c r="AJ15" s="213"/>
      <c r="AK15" s="213"/>
      <c r="AL15" s="213"/>
      <c r="AM15" s="251"/>
      <c r="AN15" s="148" t="s">
        <v>137</v>
      </c>
      <c r="AO15" s="226"/>
      <c r="AP15" s="249"/>
      <c r="AQ15" s="143" t="s">
        <v>295</v>
      </c>
      <c r="AR15" s="150" t="s">
        <v>282</v>
      </c>
      <c r="AS15" s="148" t="s">
        <v>294</v>
      </c>
      <c r="AT15" s="213"/>
      <c r="AU15" s="159"/>
      <c r="AV15" s="150"/>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04.25" customHeight="1" x14ac:dyDescent="0.3">
      <c r="A16" s="227">
        <v>3</v>
      </c>
      <c r="B16" s="227" t="s">
        <v>105</v>
      </c>
      <c r="C16" s="227" t="s">
        <v>106</v>
      </c>
      <c r="D16" s="212" t="s">
        <v>107</v>
      </c>
      <c r="E16" s="212" t="s">
        <v>138</v>
      </c>
      <c r="F16" s="212" t="s">
        <v>139</v>
      </c>
      <c r="G16" s="241" t="s">
        <v>296</v>
      </c>
      <c r="H16" s="212" t="s">
        <v>110</v>
      </c>
      <c r="I16" s="212" t="s">
        <v>111</v>
      </c>
      <c r="J16" s="212" t="s">
        <v>112</v>
      </c>
      <c r="K16" s="225">
        <v>20</v>
      </c>
      <c r="L16" s="238" t="str">
        <f>IF(K16&lt;=0,"",IF(K16&lt;=2,"Muy Baja",IF(K16&lt;=24,"Baja",IF(K16&lt;=500,"Media",IF(K16&lt;=5000,"Alta","Muy Alta")))))</f>
        <v>Baja</v>
      </c>
      <c r="M16" s="219">
        <f>IF(L16="","",IF(L16="Muy Baja",0.2,IF(L16="Baja",0.4,IF(L16="Media",0.6,IF(L16="Alta",0.8,IF(L16="Muy Alta",1,))))))</f>
        <v>0.4</v>
      </c>
      <c r="N16" s="243" t="s">
        <v>113</v>
      </c>
      <c r="O16" s="218" t="str">
        <f>IF(NOT(ISERROR(MATCH(N16,'Tabla Impacto'!$B$221:$B$223,0))),'Tabla Impacto'!$F$223&amp;"Por favor no seleccionar los criterios de impacto(Afectación Económica o presupuestal y Pérdida Reputacional)",N16)</f>
        <v xml:space="preserve">     El riesgo afecta la imagen de la entidad con algunos usuarios de relevancia frente al logro de los objetivos</v>
      </c>
      <c r="P16" s="238" t="str">
        <f>IF(OR(O16='Tabla Impacto'!$C$11,O16='Tabla Impacto'!$D$11),"Leve",IF(OR(O16='Tabla Impacto'!$C$12,O16='Tabla Impacto'!$D$12),"Menor",IF(OR(O16='Tabla Impacto'!$C$13,O16='Tabla Impacto'!$D$13),"Moderado",IF(OR(O16='Tabla Impacto'!$C$14,O16='Tabla Impacto'!$D$14),"Mayor",IF(OR(O16='Tabla Impacto'!$C$15,O16='Tabla Impacto'!$D$15),"Catastrófico","")))))</f>
        <v>Moderado</v>
      </c>
      <c r="Q16" s="219">
        <f>IF(P16="","",IF(P16="Leve",0.2,IF(P16="Menor",0.4,IF(P16="Moderado",0.6,IF(P16="Mayor",0.8,IF(P16="Catastrófico",1,))))))</f>
        <v>0.6</v>
      </c>
      <c r="R16" s="221"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Moderado</v>
      </c>
      <c r="S16" s="111">
        <v>3</v>
      </c>
      <c r="T16" s="139" t="s">
        <v>297</v>
      </c>
      <c r="U16" s="140" t="s">
        <v>298</v>
      </c>
      <c r="V16" s="112" t="s">
        <v>115</v>
      </c>
      <c r="W16" s="113" t="s">
        <v>116</v>
      </c>
      <c r="X16" s="113" t="s">
        <v>117</v>
      </c>
      <c r="Y16" s="114" t="str">
        <f t="shared" si="0"/>
        <v>40%</v>
      </c>
      <c r="Z16" s="113" t="s">
        <v>118</v>
      </c>
      <c r="AA16" s="113" t="s">
        <v>119</v>
      </c>
      <c r="AB16" s="113" t="s">
        <v>120</v>
      </c>
      <c r="AC16" s="115">
        <f t="shared" si="1"/>
        <v>0.24</v>
      </c>
      <c r="AD16" s="116" t="str">
        <f t="shared" si="2"/>
        <v>Baja</v>
      </c>
      <c r="AE16" s="117">
        <f t="shared" si="3"/>
        <v>0.24</v>
      </c>
      <c r="AF16" s="116" t="str">
        <f t="shared" si="4"/>
        <v>Moderado</v>
      </c>
      <c r="AG16" s="146">
        <f t="shared" si="5"/>
        <v>0.6</v>
      </c>
      <c r="AH16" s="144" t="str">
        <f t="shared" si="6"/>
        <v>Moderado</v>
      </c>
      <c r="AI16" s="223" t="s">
        <v>121</v>
      </c>
      <c r="AJ16" s="212" t="s">
        <v>140</v>
      </c>
      <c r="AK16" s="212" t="s">
        <v>123</v>
      </c>
      <c r="AL16" s="240">
        <v>45473</v>
      </c>
      <c r="AM16" s="250">
        <v>45406</v>
      </c>
      <c r="AN16" s="212" t="s">
        <v>141</v>
      </c>
      <c r="AO16" s="225"/>
      <c r="AP16" s="248">
        <v>45525</v>
      </c>
      <c r="AQ16" s="148" t="s">
        <v>299</v>
      </c>
      <c r="AR16" s="225" t="s">
        <v>282</v>
      </c>
      <c r="AS16" s="403" t="s">
        <v>301</v>
      </c>
      <c r="AT16" s="240"/>
      <c r="AU16" s="158"/>
      <c r="AV16" s="150"/>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ht="89.25" x14ac:dyDescent="0.3">
      <c r="A17" s="228"/>
      <c r="B17" s="228"/>
      <c r="C17" s="228"/>
      <c r="D17" s="213"/>
      <c r="E17" s="213"/>
      <c r="F17" s="213"/>
      <c r="G17" s="242"/>
      <c r="H17" s="213"/>
      <c r="I17" s="213"/>
      <c r="J17" s="213"/>
      <c r="K17" s="226"/>
      <c r="L17" s="239"/>
      <c r="M17" s="220"/>
      <c r="N17" s="244"/>
      <c r="O17" s="218">
        <f>IF(NOT(ISERROR(MATCH(N17,_xlfn.ANCHORARRAY(#REF!),0))),#REF!&amp;"Por favor no seleccionar los criterios de impacto",N17)</f>
        <v>0</v>
      </c>
      <c r="P17" s="239"/>
      <c r="Q17" s="220"/>
      <c r="R17" s="222"/>
      <c r="S17" s="111">
        <v>4</v>
      </c>
      <c r="T17" s="139" t="s">
        <v>142</v>
      </c>
      <c r="U17" s="140" t="s">
        <v>143</v>
      </c>
      <c r="V17" s="112" t="s">
        <v>115</v>
      </c>
      <c r="W17" s="113" t="s">
        <v>116</v>
      </c>
      <c r="X17" s="113" t="s">
        <v>117</v>
      </c>
      <c r="Y17" s="114" t="str">
        <f t="shared" si="0"/>
        <v>40%</v>
      </c>
      <c r="Z17" s="113" t="s">
        <v>118</v>
      </c>
      <c r="AA17" s="113" t="s">
        <v>130</v>
      </c>
      <c r="AB17" s="113" t="s">
        <v>131</v>
      </c>
      <c r="AC17" s="142">
        <f>IFERROR(IF(AND(V16="Probabilidad",V17="Probabilidad"),(AE16-(+AE16*Y17)),IF(V17="Probabilidad",(N16-(+N16*Y17)),IF(V17="Impacto",AE16,""))),"")</f>
        <v>0.14399999999999999</v>
      </c>
      <c r="AD17" s="116" t="str">
        <f t="shared" si="2"/>
        <v>Muy Baja</v>
      </c>
      <c r="AE17" s="117">
        <f t="shared" si="3"/>
        <v>0.14399999999999999</v>
      </c>
      <c r="AF17" s="116" t="str">
        <f t="shared" si="4"/>
        <v>Moderado</v>
      </c>
      <c r="AG17" s="147">
        <f>IFERROR(IF(AND(V16="Impacto",V17="Impacto"),(AG16-(+AG16*Y17)),IF(V17="Impacto",($M$10-(+$M$10*Y17)),IF(V17="Probabilidad",AG16,""))),"")</f>
        <v>0.6</v>
      </c>
      <c r="AH17" s="144" t="str">
        <f t="shared" si="6"/>
        <v>Moderado</v>
      </c>
      <c r="AI17" s="224"/>
      <c r="AJ17" s="213"/>
      <c r="AK17" s="213"/>
      <c r="AL17" s="213"/>
      <c r="AM17" s="251"/>
      <c r="AN17" s="213"/>
      <c r="AO17" s="226"/>
      <c r="AP17" s="249"/>
      <c r="AQ17" s="148" t="s">
        <v>300</v>
      </c>
      <c r="AR17" s="226"/>
      <c r="AS17" s="402"/>
      <c r="AT17" s="213"/>
      <c r="AU17" s="157"/>
      <c r="AV17" s="150"/>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ht="47.25" customHeight="1" x14ac:dyDescent="0.3">
      <c r="A18" s="110"/>
      <c r="B18" s="133"/>
      <c r="C18" s="133"/>
      <c r="D18" s="214" t="s">
        <v>144</v>
      </c>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6"/>
    </row>
    <row r="20" spans="1:74" x14ac:dyDescent="0.3">
      <c r="A20" s="119"/>
      <c r="B20" s="120"/>
      <c r="C20" s="120"/>
      <c r="D20" s="120"/>
      <c r="E20" s="120"/>
      <c r="F20" s="120"/>
      <c r="G20" s="120"/>
      <c r="H20" s="1"/>
      <c r="I20" s="1"/>
      <c r="J20" s="1"/>
      <c r="L20" s="123"/>
      <c r="M20" s="120"/>
      <c r="N20" s="120"/>
      <c r="O20" s="120"/>
      <c r="P20" s="120"/>
      <c r="Q20" s="120"/>
      <c r="R20" s="120"/>
      <c r="S20" s="120"/>
      <c r="T20" s="120"/>
      <c r="U20" s="124"/>
      <c r="V20" s="124"/>
      <c r="W20" s="124"/>
      <c r="X20" s="120"/>
      <c r="Y20" s="120"/>
      <c r="Z20" s="120"/>
      <c r="AA20" s="120"/>
      <c r="AB20" s="120"/>
      <c r="AC20" s="124"/>
      <c r="AD20" s="120"/>
      <c r="AE20" s="120"/>
      <c r="AF20" s="120"/>
      <c r="AG20" s="120"/>
      <c r="AH20" s="120"/>
      <c r="AI20" s="125"/>
      <c r="AJ20" s="125"/>
      <c r="AK20" s="120"/>
      <c r="AL20" s="120"/>
      <c r="AM20" s="120"/>
      <c r="AN20" s="120"/>
      <c r="AO20" s="120"/>
      <c r="AP20" s="120"/>
      <c r="AQ20" s="120"/>
    </row>
    <row r="21" spans="1:74" ht="18" x14ac:dyDescent="0.3">
      <c r="A21" s="217" t="s">
        <v>145</v>
      </c>
      <c r="B21" s="217"/>
      <c r="C21" s="217"/>
      <c r="D21" s="217"/>
      <c r="E21" s="217"/>
      <c r="F21" s="217"/>
      <c r="G21" s="217"/>
      <c r="H21" s="1"/>
      <c r="I21" s="1"/>
      <c r="J21" s="1"/>
      <c r="K21" s="203" t="s">
        <v>279</v>
      </c>
      <c r="L21" s="204"/>
      <c r="M21" s="204"/>
      <c r="N21" s="205"/>
      <c r="O21" s="120"/>
      <c r="P21" s="120"/>
      <c r="Q21" s="120"/>
      <c r="R21" s="120"/>
      <c r="S21" s="120"/>
      <c r="T21" s="120"/>
      <c r="U21" s="124"/>
      <c r="V21" s="124"/>
      <c r="W21" s="124"/>
      <c r="X21" s="120"/>
      <c r="Y21" s="124"/>
      <c r="Z21" s="124"/>
      <c r="AA21" s="120"/>
      <c r="AB21" s="120"/>
      <c r="AC21" s="124"/>
      <c r="AD21" s="120"/>
      <c r="AE21" s="120"/>
      <c r="AF21" s="120"/>
      <c r="AG21" s="120"/>
      <c r="AH21" s="120"/>
      <c r="AI21" s="120"/>
      <c r="AJ21" s="120"/>
      <c r="AK21" s="120"/>
      <c r="AL21" s="120"/>
      <c r="AM21" s="120"/>
      <c r="AN21" s="120"/>
      <c r="AO21" s="120"/>
      <c r="AP21" s="120"/>
      <c r="AQ21" s="120"/>
    </row>
    <row r="22" spans="1:74" ht="17.25" thickBot="1" x14ac:dyDescent="0.35">
      <c r="A22"/>
      <c r="B22"/>
      <c r="C22"/>
      <c r="D22"/>
      <c r="E22"/>
      <c r="F22"/>
      <c r="G22"/>
      <c r="H22" s="1"/>
      <c r="I22" s="1"/>
      <c r="J22" s="1"/>
      <c r="L22" s="121" t="str">
        <f>+IFERROR(VLOOKUP(H22,$H$177:$L$181,3,FALSE)*VLOOKUP(K22,$K$177:$L$181,3,FALSE),"")</f>
        <v/>
      </c>
      <c r="M22"/>
      <c r="N22"/>
      <c r="O22"/>
      <c r="P22"/>
      <c r="Q22"/>
      <c r="R22"/>
      <c r="S22"/>
      <c r="T22"/>
      <c r="U22" s="141"/>
      <c r="V22" s="121"/>
      <c r="W22" s="122"/>
      <c r="X22"/>
      <c r="Y22" s="122"/>
      <c r="Z22" s="122"/>
      <c r="AA22" s="128"/>
      <c r="AB22" s="128"/>
      <c r="AC22" s="122"/>
      <c r="AD22" s="128"/>
      <c r="AE22" s="126"/>
      <c r="AF22" s="126"/>
      <c r="AG22" s="128"/>
      <c r="AH22" s="129"/>
      <c r="AI22"/>
      <c r="AJ22"/>
      <c r="AK22"/>
      <c r="AL22" s="128"/>
      <c r="AM22"/>
      <c r="AN22" s="128"/>
      <c r="AO22"/>
      <c r="AP22" s="128"/>
      <c r="AQ22" s="128"/>
    </row>
    <row r="23" spans="1:74" ht="17.45" customHeight="1" thickTop="1" thickBot="1" x14ac:dyDescent="0.35">
      <c r="A23" s="201" t="s">
        <v>146</v>
      </c>
      <c r="B23" s="201"/>
      <c r="C23" s="201"/>
      <c r="D23" s="201"/>
      <c r="E23" s="201"/>
      <c r="F23" s="201"/>
      <c r="G23" s="131" t="s">
        <v>147</v>
      </c>
      <c r="H23" s="201" t="s">
        <v>148</v>
      </c>
      <c r="I23" s="201"/>
      <c r="J23" s="201"/>
      <c r="K23" s="201"/>
      <c r="L23" s="201"/>
      <c r="M23" s="201"/>
      <c r="N23" s="201"/>
      <c r="O23" s="132"/>
      <c r="P23" s="202" t="s">
        <v>149</v>
      </c>
      <c r="Q23" s="202"/>
      <c r="R23" s="202"/>
      <c r="S23" s="201" t="s">
        <v>150</v>
      </c>
      <c r="T23" s="201"/>
      <c r="U23" s="201"/>
      <c r="V23" s="201"/>
      <c r="W23" s="202">
        <v>1</v>
      </c>
      <c r="X23" s="202"/>
      <c r="Y23" s="202"/>
      <c r="Z23" s="202"/>
      <c r="AA23" s="130"/>
      <c r="AB23" s="130"/>
      <c r="AC23" s="127"/>
      <c r="AD23" s="130"/>
      <c r="AE23" s="130"/>
      <c r="AF23" s="130"/>
      <c r="AG23" s="130"/>
      <c r="AH23" s="130"/>
      <c r="AI23" s="130"/>
      <c r="AJ23" s="130"/>
      <c r="AK23" s="130"/>
      <c r="AL23" s="130"/>
      <c r="AM23" s="130"/>
      <c r="AN23" s="130"/>
      <c r="AO23" s="130"/>
      <c r="AP23" s="130"/>
      <c r="AQ23" s="130"/>
    </row>
    <row r="24" spans="1:74" ht="17.25" thickTop="1" x14ac:dyDescent="0.3"/>
  </sheetData>
  <dataConsolidate/>
  <mergeCells count="149">
    <mergeCell ref="AO12:AO13"/>
    <mergeCell ref="A14:A15"/>
    <mergeCell ref="B14:B15"/>
    <mergeCell ref="AQ10:AQ11"/>
    <mergeCell ref="AO16:AO17"/>
    <mergeCell ref="AP16:AP17"/>
    <mergeCell ref="AJ16:AJ17"/>
    <mergeCell ref="AK16:AK17"/>
    <mergeCell ref="AL16:AL17"/>
    <mergeCell ref="AM16:AM17"/>
    <mergeCell ref="A16:A17"/>
    <mergeCell ref="B16:B17"/>
    <mergeCell ref="C16:C17"/>
    <mergeCell ref="D16:D17"/>
    <mergeCell ref="E16:E17"/>
    <mergeCell ref="F16:F17"/>
    <mergeCell ref="G16:G17"/>
    <mergeCell ref="H16:H17"/>
    <mergeCell ref="I16:I17"/>
    <mergeCell ref="D14:D15"/>
    <mergeCell ref="E14:E15"/>
    <mergeCell ref="F14:F15"/>
    <mergeCell ref="G14:G15"/>
    <mergeCell ref="H14:H15"/>
    <mergeCell ref="I14:I15"/>
    <mergeCell ref="J14:J15"/>
    <mergeCell ref="J16:J17"/>
    <mergeCell ref="K16:K17"/>
    <mergeCell ref="O16:O17"/>
    <mergeCell ref="P16:P17"/>
    <mergeCell ref="L16:L17"/>
    <mergeCell ref="M16:M17"/>
    <mergeCell ref="N16:N17"/>
    <mergeCell ref="Q16:Q17"/>
    <mergeCell ref="R16:R17"/>
    <mergeCell ref="AI16:AI17"/>
    <mergeCell ref="Q14:Q15"/>
    <mergeCell ref="R14:R15"/>
    <mergeCell ref="AR16:AR17"/>
    <mergeCell ref="AT16:AT17"/>
    <mergeCell ref="L14:L15"/>
    <mergeCell ref="M14:M15"/>
    <mergeCell ref="N14:N15"/>
    <mergeCell ref="P14:P15"/>
    <mergeCell ref="AI14:AI15"/>
    <mergeCell ref="AS16:AS17"/>
    <mergeCell ref="AJ14:AJ15"/>
    <mergeCell ref="AK14:AK15"/>
    <mergeCell ref="AL14:AL15"/>
    <mergeCell ref="AM14:AM15"/>
    <mergeCell ref="AO14:AO15"/>
    <mergeCell ref="AP14:AP15"/>
    <mergeCell ref="AT14:AT15"/>
    <mergeCell ref="P12:P13"/>
    <mergeCell ref="AT12:AT13"/>
    <mergeCell ref="A12:A13"/>
    <mergeCell ref="AD10:AD11"/>
    <mergeCell ref="B12:B13"/>
    <mergeCell ref="C12:C13"/>
    <mergeCell ref="D12:D13"/>
    <mergeCell ref="E12:E13"/>
    <mergeCell ref="F12:F13"/>
    <mergeCell ref="G12:G13"/>
    <mergeCell ref="H12:H13"/>
    <mergeCell ref="I12:I13"/>
    <mergeCell ref="H10:H11"/>
    <mergeCell ref="J12:J13"/>
    <mergeCell ref="K12:K13"/>
    <mergeCell ref="L12:L13"/>
    <mergeCell ref="M12:M13"/>
    <mergeCell ref="N12:N13"/>
    <mergeCell ref="A10:A11"/>
    <mergeCell ref="AS10:AS11"/>
    <mergeCell ref="AP12:AP13"/>
    <mergeCell ref="AK12:AK13"/>
    <mergeCell ref="AL12:AL13"/>
    <mergeCell ref="AM12:AM13"/>
    <mergeCell ref="C14:C15"/>
    <mergeCell ref="AU1:AV1"/>
    <mergeCell ref="AU2:AV2"/>
    <mergeCell ref="AU3:AV3"/>
    <mergeCell ref="AU4:AV4"/>
    <mergeCell ref="AJ10:AJ11"/>
    <mergeCell ref="C8:AV8"/>
    <mergeCell ref="C7:AV7"/>
    <mergeCell ref="C6:AV6"/>
    <mergeCell ref="I10:I11"/>
    <mergeCell ref="J10:J11"/>
    <mergeCell ref="AI10:AI11"/>
    <mergeCell ref="AH10:AH11"/>
    <mergeCell ref="AG10:AG11"/>
    <mergeCell ref="AC10:AC11"/>
    <mergeCell ref="U10:U11"/>
    <mergeCell ref="AV10:AV11"/>
    <mergeCell ref="A1:D4"/>
    <mergeCell ref="AF10:AF11"/>
    <mergeCell ref="E1:AT4"/>
    <mergeCell ref="AP10:AP11"/>
    <mergeCell ref="A6:B6"/>
    <mergeCell ref="A7:B7"/>
    <mergeCell ref="A8:B8"/>
    <mergeCell ref="D18:AO18"/>
    <mergeCell ref="A21:G21"/>
    <mergeCell ref="O12:O13"/>
    <mergeCell ref="G10:G11"/>
    <mergeCell ref="F10:F11"/>
    <mergeCell ref="E10:E11"/>
    <mergeCell ref="D10:D11"/>
    <mergeCell ref="R10:R11"/>
    <mergeCell ref="N10:N11"/>
    <mergeCell ref="O10:O11"/>
    <mergeCell ref="AO10:AO11"/>
    <mergeCell ref="AN10:AN11"/>
    <mergeCell ref="AM10:AM11"/>
    <mergeCell ref="AL10:AL11"/>
    <mergeCell ref="AK10:AK11"/>
    <mergeCell ref="C10:C11"/>
    <mergeCell ref="AE10:AE11"/>
    <mergeCell ref="K10:K11"/>
    <mergeCell ref="Q12:Q13"/>
    <mergeCell ref="R12:R13"/>
    <mergeCell ref="AI12:AI13"/>
    <mergeCell ref="AJ12:AJ13"/>
    <mergeCell ref="O14:O15"/>
    <mergeCell ref="K14:K15"/>
    <mergeCell ref="S23:V23"/>
    <mergeCell ref="W23:Z23"/>
    <mergeCell ref="A23:F23"/>
    <mergeCell ref="K21:N21"/>
    <mergeCell ref="H23:N23"/>
    <mergeCell ref="P23:R23"/>
    <mergeCell ref="AJ9:AV9"/>
    <mergeCell ref="AR10:AR11"/>
    <mergeCell ref="AT10:AT11"/>
    <mergeCell ref="AU10:AU11"/>
    <mergeCell ref="A9:K9"/>
    <mergeCell ref="L9:R9"/>
    <mergeCell ref="S9:AB9"/>
    <mergeCell ref="S10:S11"/>
    <mergeCell ref="T10:T11"/>
    <mergeCell ref="B10:B11"/>
    <mergeCell ref="V10:V11"/>
    <mergeCell ref="L10:L11"/>
    <mergeCell ref="M10:M11"/>
    <mergeCell ref="P10:P11"/>
    <mergeCell ref="Q10:Q11"/>
    <mergeCell ref="W10:AB10"/>
    <mergeCell ref="AC9:AI9"/>
    <mergeCell ref="AN16:AN17"/>
  </mergeCells>
  <conditionalFormatting sqref="L12">
    <cfRule type="cellIs" dxfId="48" priority="394" operator="equal">
      <formula>"Muy Alta"</formula>
    </cfRule>
    <cfRule type="cellIs" dxfId="47" priority="398" operator="equal">
      <formula>"Muy Baja"</formula>
    </cfRule>
    <cfRule type="cellIs" dxfId="46" priority="395" operator="equal">
      <formula>"Alta"</formula>
    </cfRule>
    <cfRule type="cellIs" dxfId="45" priority="396" operator="equal">
      <formula>"Media"</formula>
    </cfRule>
    <cfRule type="cellIs" dxfId="44" priority="397" operator="equal">
      <formula>"Baja"</formula>
    </cfRule>
  </conditionalFormatting>
  <conditionalFormatting sqref="L14 L16">
    <cfRule type="cellIs" dxfId="43" priority="29" operator="equal">
      <formula>"Muy Baja"</formula>
    </cfRule>
    <cfRule type="cellIs" dxfId="42" priority="28" operator="equal">
      <formula>"Baja"</formula>
    </cfRule>
    <cfRule type="cellIs" dxfId="41" priority="27" operator="equal">
      <formula>"Media"</formula>
    </cfRule>
    <cfRule type="cellIs" dxfId="40" priority="26" operator="equal">
      <formula>"Alta"</formula>
    </cfRule>
    <cfRule type="cellIs" dxfId="39" priority="25" operator="equal">
      <formula>"Muy Alta"</formula>
    </cfRule>
  </conditionalFormatting>
  <conditionalFormatting sqref="O12:O17">
    <cfRule type="containsText" dxfId="38" priority="1" operator="containsText" text="❌">
      <formula>NOT(ISERROR(SEARCH("❌",O12)))</formula>
    </cfRule>
  </conditionalFormatting>
  <conditionalFormatting sqref="P12">
    <cfRule type="cellIs" dxfId="37" priority="393" operator="equal">
      <formula>"Leve"</formula>
    </cfRule>
    <cfRule type="cellIs" dxfId="36" priority="391" operator="equal">
      <formula>"Moderado"</formula>
    </cfRule>
    <cfRule type="cellIs" dxfId="35" priority="390" operator="equal">
      <formula>"Mayor"</formula>
    </cfRule>
    <cfRule type="cellIs" dxfId="34" priority="389" operator="equal">
      <formula>"Catastrófico"</formula>
    </cfRule>
    <cfRule type="cellIs" dxfId="33" priority="392" operator="equal">
      <formula>"Menor"</formula>
    </cfRule>
  </conditionalFormatting>
  <conditionalFormatting sqref="P14 P16">
    <cfRule type="cellIs" dxfId="32" priority="22" operator="equal">
      <formula>"Moderado"</formula>
    </cfRule>
    <cfRule type="cellIs" dxfId="31" priority="23" operator="equal">
      <formula>"Menor"</formula>
    </cfRule>
    <cfRule type="cellIs" dxfId="30" priority="24" operator="equal">
      <formula>"Leve"</formula>
    </cfRule>
    <cfRule type="cellIs" dxfId="29" priority="20" operator="equal">
      <formula>"Catastrófico"</formula>
    </cfRule>
    <cfRule type="cellIs" dxfId="28" priority="21" operator="equal">
      <formula>"Mayor"</formula>
    </cfRule>
  </conditionalFormatting>
  <conditionalFormatting sqref="R12">
    <cfRule type="cellIs" dxfId="27" priority="318" operator="equal">
      <formula>"Bajo"</formula>
    </cfRule>
    <cfRule type="cellIs" dxfId="26" priority="317" operator="equal">
      <formula>"Moderado"</formula>
    </cfRule>
    <cfRule type="cellIs" dxfId="25" priority="315" operator="equal">
      <formula>"Extremo"</formula>
    </cfRule>
    <cfRule type="cellIs" dxfId="24" priority="316" operator="equal">
      <formula>"Alto"</formula>
    </cfRule>
  </conditionalFormatting>
  <conditionalFormatting sqref="R14 R16">
    <cfRule type="cellIs" dxfId="23" priority="16" operator="equal">
      <formula>"Extremo"</formula>
    </cfRule>
    <cfRule type="cellIs" dxfId="22" priority="17" operator="equal">
      <formula>"Alto"</formula>
    </cfRule>
    <cfRule type="cellIs" dxfId="21" priority="18" operator="equal">
      <formula>"Moderado"</formula>
    </cfRule>
    <cfRule type="cellIs" dxfId="20" priority="19" operator="equal">
      <formula>"Bajo"</formula>
    </cfRule>
  </conditionalFormatting>
  <conditionalFormatting sqref="AD12:AD17">
    <cfRule type="cellIs" dxfId="19" priority="11" operator="equal">
      <formula>"Muy Alta"</formula>
    </cfRule>
    <cfRule type="cellIs" dxfId="18" priority="13" operator="equal">
      <formula>"Media"</formula>
    </cfRule>
    <cfRule type="cellIs" dxfId="17" priority="15" operator="equal">
      <formula>"Muy Baja"</formula>
    </cfRule>
    <cfRule type="cellIs" dxfId="16" priority="14" operator="equal">
      <formula>"Baja"</formula>
    </cfRule>
    <cfRule type="cellIs" dxfId="15" priority="12" operator="equal">
      <formula>"Alta"</formula>
    </cfRule>
  </conditionalFormatting>
  <conditionalFormatting sqref="AE20:AE22">
    <cfRule type="cellIs" dxfId="14" priority="30" stopIfTrue="1" operator="equal">
      <formula>#REF!</formula>
    </cfRule>
    <cfRule type="cellIs" dxfId="13" priority="31" operator="equal">
      <formula>#REF!</formula>
    </cfRule>
    <cfRule type="cellIs" dxfId="12" priority="32" operator="equal">
      <formula>#REF!</formula>
    </cfRule>
  </conditionalFormatting>
  <conditionalFormatting sqref="AF12:AF17">
    <cfRule type="cellIs" dxfId="11" priority="10" operator="equal">
      <formula>"Leve"</formula>
    </cfRule>
    <cfRule type="cellIs" dxfId="10" priority="9" operator="equal">
      <formula>"Menor"</formula>
    </cfRule>
    <cfRule type="cellIs" dxfId="9" priority="8" operator="equal">
      <formula>"Moderado"</formula>
    </cfRule>
    <cfRule type="cellIs" dxfId="8" priority="6" operator="equal">
      <formula>"Catastrófico"</formula>
    </cfRule>
    <cfRule type="cellIs" dxfId="7" priority="7" operator="equal">
      <formula>"Mayor"</formula>
    </cfRule>
  </conditionalFormatting>
  <conditionalFormatting sqref="AF20:AF22">
    <cfRule type="cellIs" dxfId="6" priority="33" stopIfTrue="1" operator="equal">
      <formula>#REF!</formula>
    </cfRule>
    <cfRule type="cellIs" dxfId="5" priority="34" stopIfTrue="1" operator="equal">
      <formula>#REF!</formula>
    </cfRule>
    <cfRule type="cellIs" dxfId="4" priority="35" stopIfTrue="1" operator="equal">
      <formula>#REF!</formula>
    </cfRule>
  </conditionalFormatting>
  <conditionalFormatting sqref="AH12:AH17">
    <cfRule type="cellIs" dxfId="3" priority="5" operator="equal">
      <formula>"Bajo"</formula>
    </cfRule>
    <cfRule type="cellIs" dxfId="2" priority="4" operator="equal">
      <formula>"Moderado"</formula>
    </cfRule>
    <cfRule type="cellIs" dxfId="1" priority="3" operator="equal">
      <formula>"Alto"</formula>
    </cfRule>
    <cfRule type="cellIs" dxfId="0" priority="2" operator="equal">
      <formula>"Extremo"</formula>
    </cfRule>
  </conditionalFormatting>
  <dataValidations count="6">
    <dataValidation type="list" allowBlank="1" showInputMessage="1" showErrorMessage="1" sqref="G20" xr:uid="{11486A91-4819-4782-9F4C-D4AFD40B8184}">
      <formula1>$G$177:$G$186</formula1>
    </dataValidation>
    <dataValidation type="list" allowBlank="1" showInputMessage="1" showErrorMessage="1" sqref="G22 AE22:AF22" xr:uid="{367AA54B-3833-466E-89CF-74200BCC8F17}">
      <formula1>#REF!</formula1>
    </dataValidation>
    <dataValidation type="list" allowBlank="1" showInputMessage="1" showErrorMessage="1" sqref="V22" xr:uid="{3D3450EC-9872-4172-A496-AB20BD2FCA46}">
      <formula1>$N$177:$N$178</formula1>
    </dataValidation>
    <dataValidation type="list" allowBlank="1" showInputMessage="1" showErrorMessage="1" sqref="K22" xr:uid="{A78D2FDC-EB9A-4EA8-8F94-C63EDF48DE18}">
      <formula1>$K$177:$K$181</formula1>
    </dataValidation>
    <dataValidation type="list" allowBlank="1" showInputMessage="1" showErrorMessage="1" sqref="H22:J22" xr:uid="{C1EA0888-A0AC-4C93-A464-2A7D0E923F87}">
      <formula1>$H$177:$H$181</formula1>
    </dataValidation>
    <dataValidation type="list" allowBlank="1" showInputMessage="1" showErrorMessage="1" sqref="AP22:AQ22 Y22:AD22 W22 AL22 AN22" xr:uid="{A7A7FF89-39DB-49CB-B4C3-E8C15101AD27}">
      <formula1>$AL$177:$AL$184</formula1>
    </dataValidation>
  </dataValidations>
  <hyperlinks>
    <hyperlink ref="AS12" r:id="rId1" xr:uid="{301BADBA-FE35-46BA-9E76-85209FF8E4EF}"/>
    <hyperlink ref="AS13" r:id="rId2" xr:uid="{8E85C937-ADBA-4B9F-B012-756693098D89}"/>
    <hyperlink ref="AS16" r:id="rId3" xr:uid="{C2284458-0D48-4BB0-80E4-6271880E2386}"/>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20">
        <x14:dataValidation type="list" allowBlank="1" showInputMessage="1" showErrorMessage="1" xr:uid="{7D006DB7-DC22-4FEC-9344-6EB8E1AB9A92}">
          <x14:formula1>
            <xm:f>'Tabla Valoración controles'!$D$4:$D$6</xm:f>
          </x14:formula1>
          <xm:sqref>W12:W17</xm:sqref>
        </x14:dataValidation>
        <x14:dataValidation type="list" allowBlank="1" showInputMessage="1" showErrorMessage="1" xr:uid="{3BE1657E-DF93-47CA-9C53-4E007414A593}">
          <x14:formula1>
            <xm:f>'Tabla Valoración controles'!$D$7:$D$8</xm:f>
          </x14:formula1>
          <xm:sqref>X12:X17</xm:sqref>
        </x14:dataValidation>
        <x14:dataValidation type="list" allowBlank="1" showInputMessage="1" showErrorMessage="1" xr:uid="{EDEE6DDB-21F6-42C2-BDD2-90E44C01753D}">
          <x14:formula1>
            <xm:f>'Tabla Valoración controles'!$D$9:$D$10</xm:f>
          </x14:formula1>
          <xm:sqref>Z12:Z17</xm:sqref>
        </x14:dataValidation>
        <x14:dataValidation type="list" allowBlank="1" showInputMessage="1" showErrorMessage="1" xr:uid="{789BCB7F-FC07-484F-A076-41412B7BEA5F}">
          <x14:formula1>
            <xm:f>'Tabla Valoración controles'!$D$11:$D$12</xm:f>
          </x14:formula1>
          <xm:sqref>AA12:AA17</xm:sqref>
        </x14:dataValidation>
        <x14:dataValidation type="list" allowBlank="1" showInputMessage="1" showErrorMessage="1" xr:uid="{91023698-4AEC-4930-9978-E2B0AE00F1D8}">
          <x14:formula1>
            <xm:f>'Tabla Valoración controles'!$D$13:$D$14</xm:f>
          </x14:formula1>
          <xm:sqref>AB12:AB17</xm:sqref>
        </x14:dataValidation>
        <x14:dataValidation type="list" allowBlank="1" showInputMessage="1" showErrorMessage="1" xr:uid="{32E76CC7-F136-4933-80D8-D42E804EA20C}">
          <x14:formula1>
            <xm:f>'Opciones Tratamiento'!$B$13:$B$19</xm:f>
          </x14:formula1>
          <xm:sqref>H12 H14 H16</xm:sqref>
        </x14:dataValidation>
        <x14:dataValidation type="list" allowBlank="1" showInputMessage="1" showErrorMessage="1" xr:uid="{F9501DB1-1081-4BEB-B427-AC2E8696F83A}">
          <x14:formula1>
            <xm:f>'Opciones Tratamiento'!$E$2:$E$4</xm:f>
          </x14:formula1>
          <xm:sqref>D12 D14 D16</xm:sqref>
        </x14:dataValidation>
        <x14:dataValidation type="list" allowBlank="1" showInputMessage="1" showErrorMessage="1" xr:uid="{0FCA9271-F71D-4F42-9E79-D2E415F54F73}">
          <x14:formula1>
            <xm:f>'Opciones Tratamiento'!$B$2:$B$5</xm:f>
          </x14:formula1>
          <xm:sqref>AI12 AI14 AI16</xm:sqref>
        </x14:dataValidation>
        <x14:dataValidation type="list" allowBlank="1" showInputMessage="1" showErrorMessage="1" xr:uid="{87074B07-35EB-4698-9C6A-5CEF1134AA74}">
          <x14:formula1>
            <xm:f>'Tabla Impacto'!$F$210:$F$221</xm:f>
          </x14:formula1>
          <xm:sqref>N12 N14 N16</xm:sqref>
        </x14:dataValidation>
        <x14:dataValidation type="custom" allowBlank="1" showInputMessage="1" showErrorMessage="1" error="Recuerde que las acciones se generan bajo la medida de mitigar el riesgo" xr:uid="{CDC6DA1D-12CA-4942-A57F-133C15887BAC}">
          <x14:formula1>
            <xm:f>IF(OR(AI12='Opciones Tratamiento'!$B$2,AI12='Opciones Tratamiento'!$B$3,AI12='Opciones Tratamiento'!$B$4),ISBLANK(AI12),ISTEXT(AI12))</xm:f>
          </x14:formula1>
          <xm:sqref>AJ12 AK14:AL14 AL16</xm:sqref>
        </x14:dataValidation>
        <x14:dataValidation type="custom" allowBlank="1" showInputMessage="1" showErrorMessage="1" error="Recuerde que las acciones se generan bajo la medida de mitigar el riesgo" xr:uid="{2F9D556B-124A-4943-A425-ACE1D9F08F8A}">
          <x14:formula1>
            <xm:f>IF(OR(AI12='Opciones Tratamiento'!$B$2,AI12='Opciones Tratamiento'!$B$3,AI12='Opciones Tratamiento'!$B$4),ISBLANK(AI12),ISTEXT(AI12))</xm:f>
          </x14:formula1>
          <xm:sqref>AK12 AK16</xm:sqref>
        </x14:dataValidation>
        <x14:dataValidation type="custom" allowBlank="1" showInputMessage="1" showErrorMessage="1" error="Recuerde que las acciones se generan bajo la medida de mitigar el riesgo" xr:uid="{ACD4B934-EAD2-4B19-8F99-B7A5AFEE8465}">
          <x14:formula1>
            <xm:f>IF(OR(AI12='Opciones Tratamiento'!$B$2,AI12='Opciones Tratamiento'!$B$3,AI12='Opciones Tratamiento'!$B$4),ISBLANK(AI12),ISTEXT(AI12))</xm:f>
          </x14:formula1>
          <xm:sqref>AL12</xm:sqref>
        </x14:dataValidation>
        <x14:dataValidation type="custom" allowBlank="1" showInputMessage="1" showErrorMessage="1" error="Recuerde que las acciones se generan bajo la medida de mitigar el riesgo" xr:uid="{66C24EFB-5393-4B8F-969D-31C712CDF7D8}">
          <x14:formula1>
            <xm:f>IF(OR(AI12='Opciones Tratamiento'!$B$2,AI12='Opciones Tratamiento'!$B$3,AI12='Opciones Tratamiento'!$B$4),ISBLANK(AI12),ISTEXT(AI12))</xm:f>
          </x14:formula1>
          <xm:sqref>AM12 AM16 AM14</xm:sqref>
        </x14:dataValidation>
        <x14:dataValidation type="list" allowBlank="1" showInputMessage="1" showErrorMessage="1" xr:uid="{E94827EF-72B4-4239-8085-E6A286441020}">
          <x14:formula1>
            <xm:f>Listas!$A$2:$A$9</xm:f>
          </x14:formula1>
          <xm:sqref>B12 B14 B16</xm:sqref>
        </x14:dataValidation>
        <x14:dataValidation type="list" allowBlank="1" showInputMessage="1" showErrorMessage="1" xr:uid="{5601568D-89CD-4198-972A-2004B4A59776}">
          <x14:formula1>
            <xm:f>Listas!$B$2:$B$7</xm:f>
          </x14:formula1>
          <xm:sqref>C12 C14 C16</xm:sqref>
        </x14:dataValidation>
        <x14:dataValidation type="list" allowBlank="1" showInputMessage="1" showErrorMessage="1" xr:uid="{24ACAFD4-7B88-4106-87D3-1DF11AC6BADF}">
          <x14:formula1>
            <xm:f>Listas!$C$2:$C$6</xm:f>
          </x14:formula1>
          <xm:sqref>I12 I14 I16</xm:sqref>
        </x14:dataValidation>
        <x14:dataValidation type="list" allowBlank="1" showInputMessage="1" showErrorMessage="1" xr:uid="{0BEB12C8-D639-44C7-99D9-F281A315A5A9}">
          <x14:formula1>
            <xm:f>Listas!$D$2:$D$5</xm:f>
          </x14:formula1>
          <xm:sqref>J12 J14 J16</xm:sqref>
        </x14:dataValidation>
        <x14:dataValidation type="custom" allowBlank="1" showInputMessage="1" showErrorMessage="1" error="Recuerde que las acciones se generan bajo la medida de mitigar el riesgo" xr:uid="{5F792794-E1DF-4254-A184-874054F9E55D}">
          <x14:formula1>
            <xm:f>IF(OR(AI12='Opciones Tratamiento'!$B$2,AI12='Opciones Tratamiento'!$B$3,AI12='Opciones Tratamiento'!$B$4),ISBLANK(AI12),ISTEXT(AI12))</xm:f>
          </x14:formula1>
          <xm:sqref>AN12</xm:sqref>
        </x14:dataValidation>
        <x14:dataValidation type="list" allowBlank="1" showInputMessage="1" showErrorMessage="1" xr:uid="{FCBEA62E-3451-44FE-BE06-34D3C01DC7BB}">
          <x14:formula1>
            <xm:f>'C:\Users\plandeaccion\OneDrive - Escuela Tecnologica Instituto Tecnico Central\A. Vigencia 2022\PAAC 2022\2º LÌNEA DE DEFENCSA\[GESTIÒN AMBIENTAL.xlsx]Opciones Tratamiento'!#REF!</xm:f>
          </x14:formula1>
          <xm:sqref>AO16 AO14 AO12</xm:sqref>
        </x14:dataValidation>
        <x14:dataValidation type="custom" allowBlank="1" showInputMessage="1" showErrorMessage="1" error="Recuerde que las acciones se generan bajo la medida de mitigar el riesgo" xr:uid="{DF4ED4EC-2FA6-43AE-986B-022330F46434}">
          <x14:formula1>
            <xm:f>IF(OR(AN12='Opciones Tratamiento'!$B$2,AN12='Opciones Tratamiento'!$B$3,AN12='Opciones Tratamiento'!$B$4),ISBLANK(AN12),ISTEXT(AN12))</xm:f>
          </x14:formula1>
          <xm:sqref>AT12:AU12 AT14 AT16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ColWidth="11.42578125" defaultRowHeight="15" x14ac:dyDescent="0.25"/>
  <sheetData>
    <row r="1" spans="1:4" x14ac:dyDescent="0.25">
      <c r="A1" t="s">
        <v>151</v>
      </c>
      <c r="B1" t="s">
        <v>78</v>
      </c>
      <c r="C1" t="s">
        <v>152</v>
      </c>
      <c r="D1" t="s">
        <v>153</v>
      </c>
    </row>
    <row r="2" spans="1:4" x14ac:dyDescent="0.25">
      <c r="A2" t="s">
        <v>154</v>
      </c>
      <c r="B2" t="s">
        <v>155</v>
      </c>
      <c r="C2" t="s">
        <v>156</v>
      </c>
      <c r="D2" t="s">
        <v>157</v>
      </c>
    </row>
    <row r="3" spans="1:4" x14ac:dyDescent="0.25">
      <c r="A3" t="s">
        <v>158</v>
      </c>
      <c r="B3" t="s">
        <v>159</v>
      </c>
      <c r="C3" t="s">
        <v>160</v>
      </c>
      <c r="D3" t="s">
        <v>161</v>
      </c>
    </row>
    <row r="4" spans="1:4" x14ac:dyDescent="0.25">
      <c r="A4" t="s">
        <v>162</v>
      </c>
      <c r="B4" t="s">
        <v>163</v>
      </c>
      <c r="C4" t="s">
        <v>164</v>
      </c>
      <c r="D4" t="s">
        <v>112</v>
      </c>
    </row>
    <row r="5" spans="1:4" x14ac:dyDescent="0.25">
      <c r="A5" t="s">
        <v>159</v>
      </c>
      <c r="B5" t="s">
        <v>106</v>
      </c>
      <c r="C5" t="s">
        <v>111</v>
      </c>
      <c r="D5" t="s">
        <v>165</v>
      </c>
    </row>
    <row r="6" spans="1:4" x14ac:dyDescent="0.25">
      <c r="A6" t="s">
        <v>105</v>
      </c>
      <c r="B6" t="s">
        <v>166</v>
      </c>
      <c r="C6" t="s">
        <v>165</v>
      </c>
    </row>
    <row r="7" spans="1:4" x14ac:dyDescent="0.25">
      <c r="A7" t="s">
        <v>167</v>
      </c>
      <c r="B7" t="s">
        <v>168</v>
      </c>
    </row>
    <row r="8" spans="1:4" x14ac:dyDescent="0.25">
      <c r="A8" t="s">
        <v>169</v>
      </c>
    </row>
    <row r="9" spans="1:4" x14ac:dyDescent="0.25">
      <c r="A9" t="s">
        <v>170</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BA66" sqref="BA66"/>
    </sheetView>
  </sheetViews>
  <sheetFormatPr baseColWidth="10" defaultColWidth="11.42578125"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37" t="s">
        <v>171</v>
      </c>
      <c r="C2" s="337"/>
      <c r="D2" s="337"/>
      <c r="E2" s="337"/>
      <c r="F2" s="337"/>
      <c r="G2" s="337"/>
      <c r="H2" s="337"/>
      <c r="I2" s="337"/>
      <c r="J2" s="307" t="s">
        <v>15</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37"/>
      <c r="C3" s="337"/>
      <c r="D3" s="337"/>
      <c r="E3" s="337"/>
      <c r="F3" s="337"/>
      <c r="G3" s="337"/>
      <c r="H3" s="337"/>
      <c r="I3" s="33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37"/>
      <c r="C4" s="337"/>
      <c r="D4" s="337"/>
      <c r="E4" s="337"/>
      <c r="F4" s="337"/>
      <c r="G4" s="337"/>
      <c r="H4" s="337"/>
      <c r="I4" s="33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52" t="s">
        <v>115</v>
      </c>
      <c r="C6" s="252"/>
      <c r="D6" s="253"/>
      <c r="E6" s="290" t="s">
        <v>172</v>
      </c>
      <c r="F6" s="291"/>
      <c r="G6" s="291"/>
      <c r="H6" s="291"/>
      <c r="I6" s="291"/>
      <c r="J6" s="303" t="str">
        <f>IF(AND('Mapa final'!$L$12="Muy Alta",'Mapa final'!$P$12="Leve"),CONCATENATE("R",'Mapa final'!$A$12),"")</f>
        <v/>
      </c>
      <c r="K6" s="304"/>
      <c r="L6" s="304" t="str">
        <f>IF(AND('Mapa final'!$L$12="Muy Alta",'Mapa final'!$P$12="Leve"),CONCATENATE("R",'Mapa final'!$A$12),"")</f>
        <v/>
      </c>
      <c r="M6" s="304"/>
      <c r="N6" s="304" t="str">
        <f>IF(AND('Mapa final'!$L$12="Muy Alta",'Mapa final'!$P$12="Leve"),CONCATENATE("R",'Mapa final'!$A$12),"")</f>
        <v/>
      </c>
      <c r="O6" s="306"/>
      <c r="P6" s="303" t="str">
        <f>IF(AND('Mapa final'!$L$12="Muy Alta",'Mapa final'!$P$12="Leve"),CONCATENATE("R",'Mapa final'!$A$12),"")</f>
        <v/>
      </c>
      <c r="Q6" s="304"/>
      <c r="R6" s="304" t="str">
        <f>IF(AND('Mapa final'!$L$12="Muy Alta",'Mapa final'!$P$12="Leve"),CONCATENATE("R",'Mapa final'!$A$12),"")</f>
        <v/>
      </c>
      <c r="S6" s="304"/>
      <c r="T6" s="304" t="str">
        <f>IF(AND('Mapa final'!$L$12="Muy Alta",'Mapa final'!$P$12="Leve"),CONCATENATE("R",'Mapa final'!$A$12),"")</f>
        <v/>
      </c>
      <c r="U6" s="306"/>
      <c r="V6" s="303" t="str">
        <f>IF(AND('Mapa final'!$L$12="Muy Alta",'Mapa final'!$P$12="Leve"),CONCATENATE("R",'Mapa final'!$A$12),"")</f>
        <v/>
      </c>
      <c r="W6" s="304"/>
      <c r="X6" s="304" t="str">
        <f>IF(AND('Mapa final'!$L$12="Muy Alta",'Mapa final'!$P$12="Leve"),CONCATENATE("R",'Mapa final'!$A$12),"")</f>
        <v/>
      </c>
      <c r="Y6" s="304"/>
      <c r="Z6" s="304" t="str">
        <f>IF(AND('Mapa final'!$L$12="Muy Alta",'Mapa final'!$P$12="Leve"),CONCATENATE("R",'Mapa final'!$A$12),"")</f>
        <v/>
      </c>
      <c r="AA6" s="306"/>
      <c r="AB6" s="303" t="str">
        <f>IF(AND('Mapa final'!$L$12="Muy Alta",'Mapa final'!$P$12="Leve"),CONCATENATE("R",'Mapa final'!$A$12),"")</f>
        <v/>
      </c>
      <c r="AC6" s="304"/>
      <c r="AD6" s="304" t="str">
        <f>IF(AND('Mapa final'!$L$12="Muy Alta",'Mapa final'!$P$12="Leve"),CONCATENATE("R",'Mapa final'!$A$12),"")</f>
        <v/>
      </c>
      <c r="AE6" s="304"/>
      <c r="AF6" s="304" t="str">
        <f>IF(AND('Mapa final'!$L$12="Muy Alta",'Mapa final'!$P$12="Leve"),CONCATENATE("R",'Mapa final'!$A$12),"")</f>
        <v/>
      </c>
      <c r="AG6" s="304"/>
      <c r="AH6" s="316" t="str">
        <f>IF(AND('Mapa final'!$L$12="Muy Alta",'Mapa final'!$P$12="Catastrófico"),CONCATENATE("R",'Mapa final'!$A$12),"")</f>
        <v/>
      </c>
      <c r="AI6" s="317"/>
      <c r="AJ6" s="317" t="str">
        <f>IF(AND('Mapa final'!$L$12="Muy Alta",'Mapa final'!$P$12="Catastrófico"),CONCATENATE("R",'Mapa final'!$A$12),"")</f>
        <v/>
      </c>
      <c r="AK6" s="317"/>
      <c r="AL6" s="317" t="str">
        <f>IF(AND('Mapa final'!$L$12="Muy Alta",'Mapa final'!$P$12="Catastrófico"),CONCATENATE("R",'Mapa final'!$A$12),"")</f>
        <v/>
      </c>
      <c r="AM6" s="318"/>
      <c r="AO6" s="254" t="s">
        <v>173</v>
      </c>
      <c r="AP6" s="255"/>
      <c r="AQ6" s="255"/>
      <c r="AR6" s="255"/>
      <c r="AS6" s="255"/>
      <c r="AT6" s="256"/>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52"/>
      <c r="C7" s="252"/>
      <c r="D7" s="253"/>
      <c r="E7" s="293"/>
      <c r="F7" s="294"/>
      <c r="G7" s="294"/>
      <c r="H7" s="294"/>
      <c r="I7" s="294"/>
      <c r="J7" s="305"/>
      <c r="K7" s="299"/>
      <c r="L7" s="299"/>
      <c r="M7" s="299"/>
      <c r="N7" s="299"/>
      <c r="O7" s="300"/>
      <c r="P7" s="305"/>
      <c r="Q7" s="299"/>
      <c r="R7" s="299"/>
      <c r="S7" s="299"/>
      <c r="T7" s="299"/>
      <c r="U7" s="300"/>
      <c r="V7" s="305"/>
      <c r="W7" s="299"/>
      <c r="X7" s="299"/>
      <c r="Y7" s="299"/>
      <c r="Z7" s="299"/>
      <c r="AA7" s="300"/>
      <c r="AB7" s="305"/>
      <c r="AC7" s="299"/>
      <c r="AD7" s="299"/>
      <c r="AE7" s="299"/>
      <c r="AF7" s="299"/>
      <c r="AG7" s="299"/>
      <c r="AH7" s="310"/>
      <c r="AI7" s="311"/>
      <c r="AJ7" s="311"/>
      <c r="AK7" s="311"/>
      <c r="AL7" s="311"/>
      <c r="AM7" s="312"/>
      <c r="AN7" s="70"/>
      <c r="AO7" s="257"/>
      <c r="AP7" s="258"/>
      <c r="AQ7" s="258"/>
      <c r="AR7" s="258"/>
      <c r="AS7" s="258"/>
      <c r="AT7" s="259"/>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52"/>
      <c r="C8" s="252"/>
      <c r="D8" s="253"/>
      <c r="E8" s="293"/>
      <c r="F8" s="294"/>
      <c r="G8" s="294"/>
      <c r="H8" s="294"/>
      <c r="I8" s="294"/>
      <c r="J8" s="305" t="str">
        <f>IF(AND('Mapa final'!$L$12="Muy Alta",'Mapa final'!$P$12="Leve"),CONCATENATE("R",'Mapa final'!$A$12),"")</f>
        <v/>
      </c>
      <c r="K8" s="299"/>
      <c r="L8" s="299" t="str">
        <f>IF(AND('Mapa final'!$L$12="Muy Alta",'Mapa final'!$P$12="Leve"),CONCATENATE("R",'Mapa final'!$A$12),"")</f>
        <v/>
      </c>
      <c r="M8" s="299"/>
      <c r="N8" s="299" t="str">
        <f>IF(AND('Mapa final'!$L$12="Muy Alta",'Mapa final'!$P$12="Leve"),CONCATENATE("R",'Mapa final'!$A$12),"")</f>
        <v/>
      </c>
      <c r="O8" s="300"/>
      <c r="P8" s="305" t="str">
        <f>IF(AND('Mapa final'!$L$12="Muy Alta",'Mapa final'!$P$12="Leve"),CONCATENATE("R",'Mapa final'!$A$12),"")</f>
        <v/>
      </c>
      <c r="Q8" s="299"/>
      <c r="R8" s="299" t="str">
        <f>IF(AND('Mapa final'!$L$12="Muy Alta",'Mapa final'!$P$12="Leve"),CONCATENATE("R",'Mapa final'!$A$12),"")</f>
        <v/>
      </c>
      <c r="S8" s="299"/>
      <c r="T8" s="299" t="str">
        <f>IF(AND('Mapa final'!$L$12="Muy Alta",'Mapa final'!$P$12="Leve"),CONCATENATE("R",'Mapa final'!$A$12),"")</f>
        <v/>
      </c>
      <c r="U8" s="300"/>
      <c r="V8" s="305" t="str">
        <f>IF(AND('Mapa final'!$L$12="Muy Alta",'Mapa final'!$P$12="Leve"),CONCATENATE("R",'Mapa final'!$A$12),"")</f>
        <v/>
      </c>
      <c r="W8" s="299"/>
      <c r="X8" s="299" t="str">
        <f>IF(AND('Mapa final'!$L$12="Muy Alta",'Mapa final'!$P$12="Leve"),CONCATENATE("R",'Mapa final'!$A$12),"")</f>
        <v/>
      </c>
      <c r="Y8" s="299"/>
      <c r="Z8" s="299" t="str">
        <f>IF(AND('Mapa final'!$L$12="Muy Alta",'Mapa final'!$P$12="Leve"),CONCATENATE("R",'Mapa final'!$A$12),"")</f>
        <v/>
      </c>
      <c r="AA8" s="300"/>
      <c r="AB8" s="305" t="str">
        <f>IF(AND('Mapa final'!$L$12="Muy Alta",'Mapa final'!$P$12="Leve"),CONCATENATE("R",'Mapa final'!$A$12),"")</f>
        <v/>
      </c>
      <c r="AC8" s="299"/>
      <c r="AD8" s="299" t="str">
        <f>IF(AND('Mapa final'!$L$12="Muy Alta",'Mapa final'!$P$12="Leve"),CONCATENATE("R",'Mapa final'!$A$12),"")</f>
        <v/>
      </c>
      <c r="AE8" s="299"/>
      <c r="AF8" s="299" t="str">
        <f>IF(AND('Mapa final'!$L$12="Muy Alta",'Mapa final'!$P$12="Leve"),CONCATENATE("R",'Mapa final'!$A$12),"")</f>
        <v/>
      </c>
      <c r="AG8" s="299"/>
      <c r="AH8" s="310" t="str">
        <f>IF(AND('Mapa final'!$L$12="Muy Alta",'Mapa final'!$P$12="Catastrófico"),CONCATENATE("R",'Mapa final'!$A$12),"")</f>
        <v/>
      </c>
      <c r="AI8" s="311"/>
      <c r="AJ8" s="311" t="str">
        <f>IF(AND('Mapa final'!$L$12="Muy Alta",'Mapa final'!$P$12="Catastrófico"),CONCATENATE("R",'Mapa final'!$A$12),"")</f>
        <v/>
      </c>
      <c r="AK8" s="311"/>
      <c r="AL8" s="311" t="str">
        <f>IF(AND('Mapa final'!$L$12="Muy Alta",'Mapa final'!$P$12="Catastrófico"),CONCATENATE("R",'Mapa final'!$A$12),"")</f>
        <v/>
      </c>
      <c r="AM8" s="312"/>
      <c r="AN8" s="70"/>
      <c r="AO8" s="257"/>
      <c r="AP8" s="258"/>
      <c r="AQ8" s="258"/>
      <c r="AR8" s="258"/>
      <c r="AS8" s="258"/>
      <c r="AT8" s="259"/>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52"/>
      <c r="C9" s="252"/>
      <c r="D9" s="253"/>
      <c r="E9" s="293"/>
      <c r="F9" s="294"/>
      <c r="G9" s="294"/>
      <c r="H9" s="294"/>
      <c r="I9" s="294"/>
      <c r="J9" s="305"/>
      <c r="K9" s="299"/>
      <c r="L9" s="299"/>
      <c r="M9" s="299"/>
      <c r="N9" s="299"/>
      <c r="O9" s="300"/>
      <c r="P9" s="305"/>
      <c r="Q9" s="299"/>
      <c r="R9" s="299"/>
      <c r="S9" s="299"/>
      <c r="T9" s="299"/>
      <c r="U9" s="300"/>
      <c r="V9" s="305"/>
      <c r="W9" s="299"/>
      <c r="X9" s="299"/>
      <c r="Y9" s="299"/>
      <c r="Z9" s="299"/>
      <c r="AA9" s="300"/>
      <c r="AB9" s="305"/>
      <c r="AC9" s="299"/>
      <c r="AD9" s="299"/>
      <c r="AE9" s="299"/>
      <c r="AF9" s="299"/>
      <c r="AG9" s="299"/>
      <c r="AH9" s="310"/>
      <c r="AI9" s="311"/>
      <c r="AJ9" s="311"/>
      <c r="AK9" s="311"/>
      <c r="AL9" s="311"/>
      <c r="AM9" s="312"/>
      <c r="AN9" s="70"/>
      <c r="AO9" s="257"/>
      <c r="AP9" s="258"/>
      <c r="AQ9" s="258"/>
      <c r="AR9" s="258"/>
      <c r="AS9" s="258"/>
      <c r="AT9" s="259"/>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52"/>
      <c r="C10" s="252"/>
      <c r="D10" s="253"/>
      <c r="E10" s="293"/>
      <c r="F10" s="294"/>
      <c r="G10" s="294"/>
      <c r="H10" s="294"/>
      <c r="I10" s="294"/>
      <c r="J10" s="305" t="str">
        <f>IF(AND('Mapa final'!$L$12="Muy Alta",'Mapa final'!$P$12="Leve"),CONCATENATE("R",'Mapa final'!$A$12),"")</f>
        <v/>
      </c>
      <c r="K10" s="299"/>
      <c r="L10" s="299" t="str">
        <f>IF(AND('Mapa final'!$L$12="Muy Alta",'Mapa final'!$P$12="Leve"),CONCATENATE("R",'Mapa final'!$A$12),"")</f>
        <v/>
      </c>
      <c r="M10" s="299"/>
      <c r="N10" s="299" t="str">
        <f>IF(AND('Mapa final'!$L$12="Muy Alta",'Mapa final'!$P$12="Leve"),CONCATENATE("R",'Mapa final'!$A$12),"")</f>
        <v/>
      </c>
      <c r="O10" s="300"/>
      <c r="P10" s="305" t="str">
        <f>IF(AND('Mapa final'!$L$12="Muy Alta",'Mapa final'!$P$12="Leve"),CONCATENATE("R",'Mapa final'!$A$12),"")</f>
        <v/>
      </c>
      <c r="Q10" s="299"/>
      <c r="R10" s="299" t="str">
        <f>IF(AND('Mapa final'!$L$12="Muy Alta",'Mapa final'!$P$12="Leve"),CONCATENATE("R",'Mapa final'!$A$12),"")</f>
        <v/>
      </c>
      <c r="S10" s="299"/>
      <c r="T10" s="299" t="str">
        <f>IF(AND('Mapa final'!$L$12="Muy Alta",'Mapa final'!$P$12="Leve"),CONCATENATE("R",'Mapa final'!$A$12),"")</f>
        <v/>
      </c>
      <c r="U10" s="300"/>
      <c r="V10" s="305" t="str">
        <f>IF(AND('Mapa final'!$L$12="Muy Alta",'Mapa final'!$P$12="Leve"),CONCATENATE("R",'Mapa final'!$A$12),"")</f>
        <v/>
      </c>
      <c r="W10" s="299"/>
      <c r="X10" s="299" t="str">
        <f>IF(AND('Mapa final'!$L$12="Muy Alta",'Mapa final'!$P$12="Leve"),CONCATENATE("R",'Mapa final'!$A$12),"")</f>
        <v/>
      </c>
      <c r="Y10" s="299"/>
      <c r="Z10" s="299" t="str">
        <f>IF(AND('Mapa final'!$L$12="Muy Alta",'Mapa final'!$P$12="Leve"),CONCATENATE("R",'Mapa final'!$A$12),"")</f>
        <v/>
      </c>
      <c r="AA10" s="300"/>
      <c r="AB10" s="305" t="str">
        <f>IF(AND('Mapa final'!$L$12="Muy Alta",'Mapa final'!$P$12="Leve"),CONCATENATE("R",'Mapa final'!$A$12),"")</f>
        <v/>
      </c>
      <c r="AC10" s="299"/>
      <c r="AD10" s="299" t="str">
        <f>IF(AND('Mapa final'!$L$12="Muy Alta",'Mapa final'!$P$12="Leve"),CONCATENATE("R",'Mapa final'!$A$12),"")</f>
        <v/>
      </c>
      <c r="AE10" s="299"/>
      <c r="AF10" s="299" t="str">
        <f>IF(AND('Mapa final'!$L$12="Muy Alta",'Mapa final'!$P$12="Leve"),CONCATENATE("R",'Mapa final'!$A$12),"")</f>
        <v/>
      </c>
      <c r="AG10" s="299"/>
      <c r="AH10" s="310" t="str">
        <f>IF(AND('Mapa final'!$L$12="Muy Alta",'Mapa final'!$P$12="Catastrófico"),CONCATENATE("R",'Mapa final'!$A$12),"")</f>
        <v/>
      </c>
      <c r="AI10" s="311"/>
      <c r="AJ10" s="311" t="str">
        <f>IF(AND('Mapa final'!$L$12="Muy Alta",'Mapa final'!$P$12="Catastrófico"),CONCATENATE("R",'Mapa final'!$A$12),"")</f>
        <v/>
      </c>
      <c r="AK10" s="311"/>
      <c r="AL10" s="311" t="str">
        <f>IF(AND('Mapa final'!$L$12="Muy Alta",'Mapa final'!$P$12="Catastrófico"),CONCATENATE("R",'Mapa final'!$A$12),"")</f>
        <v/>
      </c>
      <c r="AM10" s="312"/>
      <c r="AN10" s="70"/>
      <c r="AO10" s="257"/>
      <c r="AP10" s="258"/>
      <c r="AQ10" s="258"/>
      <c r="AR10" s="258"/>
      <c r="AS10" s="258"/>
      <c r="AT10" s="259"/>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52"/>
      <c r="C11" s="252"/>
      <c r="D11" s="253"/>
      <c r="E11" s="293"/>
      <c r="F11" s="294"/>
      <c r="G11" s="294"/>
      <c r="H11" s="294"/>
      <c r="I11" s="294"/>
      <c r="J11" s="305"/>
      <c r="K11" s="299"/>
      <c r="L11" s="299"/>
      <c r="M11" s="299"/>
      <c r="N11" s="299"/>
      <c r="O11" s="300"/>
      <c r="P11" s="305"/>
      <c r="Q11" s="299"/>
      <c r="R11" s="299"/>
      <c r="S11" s="299"/>
      <c r="T11" s="299"/>
      <c r="U11" s="300"/>
      <c r="V11" s="305"/>
      <c r="W11" s="299"/>
      <c r="X11" s="299"/>
      <c r="Y11" s="299"/>
      <c r="Z11" s="299"/>
      <c r="AA11" s="300"/>
      <c r="AB11" s="305"/>
      <c r="AC11" s="299"/>
      <c r="AD11" s="299"/>
      <c r="AE11" s="299"/>
      <c r="AF11" s="299"/>
      <c r="AG11" s="299"/>
      <c r="AH11" s="310"/>
      <c r="AI11" s="311"/>
      <c r="AJ11" s="311"/>
      <c r="AK11" s="311"/>
      <c r="AL11" s="311"/>
      <c r="AM11" s="312"/>
      <c r="AN11" s="70"/>
      <c r="AO11" s="257"/>
      <c r="AP11" s="258"/>
      <c r="AQ11" s="258"/>
      <c r="AR11" s="258"/>
      <c r="AS11" s="258"/>
      <c r="AT11" s="259"/>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52"/>
      <c r="C12" s="252"/>
      <c r="D12" s="253"/>
      <c r="E12" s="293"/>
      <c r="F12" s="294"/>
      <c r="G12" s="294"/>
      <c r="H12" s="294"/>
      <c r="I12" s="294"/>
      <c r="J12" s="305" t="str">
        <f>IF(AND('Mapa final'!$L$12="Muy Alta",'Mapa final'!$P$12="Leve"),CONCATENATE("R",'Mapa final'!$A$12),"")</f>
        <v/>
      </c>
      <c r="K12" s="299"/>
      <c r="L12" s="299" t="str">
        <f>IF(AND('Mapa final'!$L$12="Muy Alta",'Mapa final'!$P$12="Leve"),CONCATENATE("R",'Mapa final'!$A$12),"")</f>
        <v/>
      </c>
      <c r="M12" s="299"/>
      <c r="N12" s="299" t="str">
        <f>IF(AND('Mapa final'!$L$12="Muy Alta",'Mapa final'!$P$12="Leve"),CONCATENATE("R",'Mapa final'!$A$12),"")</f>
        <v/>
      </c>
      <c r="O12" s="300"/>
      <c r="P12" s="305" t="str">
        <f>IF(AND('Mapa final'!$L$12="Muy Alta",'Mapa final'!$P$12="Leve"),CONCATENATE("R",'Mapa final'!$A$12),"")</f>
        <v/>
      </c>
      <c r="Q12" s="299"/>
      <c r="R12" s="299" t="str">
        <f>IF(AND('Mapa final'!$L$12="Muy Alta",'Mapa final'!$P$12="Leve"),CONCATENATE("R",'Mapa final'!$A$12),"")</f>
        <v/>
      </c>
      <c r="S12" s="299"/>
      <c r="T12" s="299" t="str">
        <f>IF(AND('Mapa final'!$L$12="Muy Alta",'Mapa final'!$P$12="Leve"),CONCATENATE("R",'Mapa final'!$A$12),"")</f>
        <v/>
      </c>
      <c r="U12" s="300"/>
      <c r="V12" s="305" t="str">
        <f>IF(AND('Mapa final'!$L$12="Muy Alta",'Mapa final'!$P$12="Leve"),CONCATENATE("R",'Mapa final'!$A$12),"")</f>
        <v/>
      </c>
      <c r="W12" s="299"/>
      <c r="X12" s="299" t="str">
        <f>IF(AND('Mapa final'!$L$12="Muy Alta",'Mapa final'!$P$12="Leve"),CONCATENATE("R",'Mapa final'!$A$12),"")</f>
        <v/>
      </c>
      <c r="Y12" s="299"/>
      <c r="Z12" s="299" t="str">
        <f>IF(AND('Mapa final'!$L$12="Muy Alta",'Mapa final'!$P$12="Leve"),CONCATENATE("R",'Mapa final'!$A$12),"")</f>
        <v/>
      </c>
      <c r="AA12" s="300"/>
      <c r="AB12" s="305" t="str">
        <f>IF(AND('Mapa final'!$L$12="Muy Alta",'Mapa final'!$P$12="Leve"),CONCATENATE("R",'Mapa final'!$A$12),"")</f>
        <v/>
      </c>
      <c r="AC12" s="299"/>
      <c r="AD12" s="299" t="str">
        <f>IF(AND('Mapa final'!$L$12="Muy Alta",'Mapa final'!$P$12="Leve"),CONCATENATE("R",'Mapa final'!$A$12),"")</f>
        <v/>
      </c>
      <c r="AE12" s="299"/>
      <c r="AF12" s="299" t="str">
        <f>IF(AND('Mapa final'!$L$12="Muy Alta",'Mapa final'!$P$12="Leve"),CONCATENATE("R",'Mapa final'!$A$12),"")</f>
        <v/>
      </c>
      <c r="AG12" s="299"/>
      <c r="AH12" s="310" t="str">
        <f>IF(AND('Mapa final'!$L$12="Muy Alta",'Mapa final'!$P$12="Catastrófico"),CONCATENATE("R",'Mapa final'!$A$12),"")</f>
        <v/>
      </c>
      <c r="AI12" s="311"/>
      <c r="AJ12" s="311" t="str">
        <f>IF(AND('Mapa final'!$L$12="Muy Alta",'Mapa final'!$P$12="Catastrófico"),CONCATENATE("R",'Mapa final'!$A$12),"")</f>
        <v/>
      </c>
      <c r="AK12" s="311"/>
      <c r="AL12" s="311" t="str">
        <f>IF(AND('Mapa final'!$L$12="Muy Alta",'Mapa final'!$P$12="Catastrófico"),CONCATENATE("R",'Mapa final'!$A$12),"")</f>
        <v/>
      </c>
      <c r="AM12" s="312"/>
      <c r="AN12" s="70"/>
      <c r="AO12" s="257"/>
      <c r="AP12" s="258"/>
      <c r="AQ12" s="258"/>
      <c r="AR12" s="258"/>
      <c r="AS12" s="258"/>
      <c r="AT12" s="259"/>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52"/>
      <c r="C13" s="252"/>
      <c r="D13" s="253"/>
      <c r="E13" s="296"/>
      <c r="F13" s="297"/>
      <c r="G13" s="297"/>
      <c r="H13" s="297"/>
      <c r="I13" s="297"/>
      <c r="J13" s="309"/>
      <c r="K13" s="301"/>
      <c r="L13" s="301"/>
      <c r="M13" s="301"/>
      <c r="N13" s="301"/>
      <c r="O13" s="302"/>
      <c r="P13" s="309"/>
      <c r="Q13" s="301"/>
      <c r="R13" s="301"/>
      <c r="S13" s="301"/>
      <c r="T13" s="301"/>
      <c r="U13" s="302"/>
      <c r="V13" s="309"/>
      <c r="W13" s="301"/>
      <c r="X13" s="301"/>
      <c r="Y13" s="301"/>
      <c r="Z13" s="301"/>
      <c r="AA13" s="302"/>
      <c r="AB13" s="309"/>
      <c r="AC13" s="301"/>
      <c r="AD13" s="301"/>
      <c r="AE13" s="301"/>
      <c r="AF13" s="301"/>
      <c r="AG13" s="301"/>
      <c r="AH13" s="313"/>
      <c r="AI13" s="314"/>
      <c r="AJ13" s="314"/>
      <c r="AK13" s="314"/>
      <c r="AL13" s="314"/>
      <c r="AM13" s="315"/>
      <c r="AN13" s="70"/>
      <c r="AO13" s="260"/>
      <c r="AP13" s="261"/>
      <c r="AQ13" s="261"/>
      <c r="AR13" s="261"/>
      <c r="AS13" s="261"/>
      <c r="AT13" s="262"/>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52"/>
      <c r="C14" s="252"/>
      <c r="D14" s="253"/>
      <c r="E14" s="290" t="s">
        <v>174</v>
      </c>
      <c r="F14" s="291"/>
      <c r="G14" s="291"/>
      <c r="H14" s="291"/>
      <c r="I14" s="291"/>
      <c r="J14" s="325" t="str">
        <f>IF(AND('Mapa final'!$L$12="Alta",'Mapa final'!$P$12="Leve"),CONCATENATE("R",'Mapa final'!$A$12),"")</f>
        <v/>
      </c>
      <c r="K14" s="326"/>
      <c r="L14" s="326" t="str">
        <f>IF(AND('Mapa final'!$L$12="Alta",'Mapa final'!$P$12="Leve"),CONCATENATE("R",'Mapa final'!$A$12),"")</f>
        <v/>
      </c>
      <c r="M14" s="326"/>
      <c r="N14" s="326" t="str">
        <f>IF(AND('Mapa final'!$L$12="Alta",'Mapa final'!$P$12="Leve"),CONCATENATE("R",'Mapa final'!$A$12),"")</f>
        <v/>
      </c>
      <c r="O14" s="327"/>
      <c r="P14" s="325" t="str">
        <f>IF(AND('Mapa final'!$L$12="Alta",'Mapa final'!$P$12="Leve"),CONCATENATE("R",'Mapa final'!$A$12),"")</f>
        <v/>
      </c>
      <c r="Q14" s="326"/>
      <c r="R14" s="326" t="str">
        <f>IF(AND('Mapa final'!$L$12="Alta",'Mapa final'!$P$12="Leve"),CONCATENATE("R",'Mapa final'!$A$12),"")</f>
        <v/>
      </c>
      <c r="S14" s="326"/>
      <c r="T14" s="326" t="str">
        <f>IF(AND('Mapa final'!$L$12="Alta",'Mapa final'!$P$12="Leve"),CONCATENATE("R",'Mapa final'!$A$12),"")</f>
        <v/>
      </c>
      <c r="U14" s="327"/>
      <c r="V14" s="303" t="str">
        <f>IF(AND('Mapa final'!$L$12="Muy Alta",'Mapa final'!$P$12="Leve"),CONCATENATE("R",'Mapa final'!$A$12),"")</f>
        <v/>
      </c>
      <c r="W14" s="304"/>
      <c r="X14" s="304" t="str">
        <f>IF(AND('Mapa final'!$L$12="Muy Alta",'Mapa final'!$P$12="Leve"),CONCATENATE("R",'Mapa final'!$A$12),"")</f>
        <v/>
      </c>
      <c r="Y14" s="304"/>
      <c r="Z14" s="304" t="str">
        <f>IF(AND('Mapa final'!$L$12="Muy Alta",'Mapa final'!$P$12="Leve"),CONCATENATE("R",'Mapa final'!$A$12),"")</f>
        <v/>
      </c>
      <c r="AA14" s="306"/>
      <c r="AB14" s="303" t="str">
        <f>IF(AND('Mapa final'!$L$12="Muy Alta",'Mapa final'!$P$12="Leve"),CONCATENATE("R",'Mapa final'!$A$12),"")</f>
        <v/>
      </c>
      <c r="AC14" s="304"/>
      <c r="AD14" s="304" t="str">
        <f>IF(AND('Mapa final'!$L$12="Muy Alta",'Mapa final'!$P$12="Leve"),CONCATENATE("R",'Mapa final'!$A$12),"")</f>
        <v/>
      </c>
      <c r="AE14" s="304"/>
      <c r="AF14" s="304" t="str">
        <f>IF(AND('Mapa final'!$L$12="Muy Alta",'Mapa final'!$P$12="Leve"),CONCATENATE("R",'Mapa final'!$A$12),"")</f>
        <v/>
      </c>
      <c r="AG14" s="306"/>
      <c r="AH14" s="316" t="str">
        <f>IF(AND('Mapa final'!$L$12="Muy Alta",'Mapa final'!$P$12="Catastrófico"),CONCATENATE("R",'Mapa final'!$A$12),"")</f>
        <v/>
      </c>
      <c r="AI14" s="317"/>
      <c r="AJ14" s="317" t="str">
        <f>IF(AND('Mapa final'!$L$12="Muy Alta",'Mapa final'!$P$12="Catastrófico"),CONCATENATE("R",'Mapa final'!$A$12),"")</f>
        <v/>
      </c>
      <c r="AK14" s="317"/>
      <c r="AL14" s="317" t="str">
        <f>IF(AND('Mapa final'!$L$12="Muy Alta",'Mapa final'!$P$12="Catastrófico"),CONCATENATE("R",'Mapa final'!$A$12),"")</f>
        <v/>
      </c>
      <c r="AM14" s="318"/>
      <c r="AN14" s="70"/>
      <c r="AO14" s="263" t="s">
        <v>175</v>
      </c>
      <c r="AP14" s="264"/>
      <c r="AQ14" s="264"/>
      <c r="AR14" s="264"/>
      <c r="AS14" s="264"/>
      <c r="AT14" s="265"/>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52"/>
      <c r="C15" s="252"/>
      <c r="D15" s="253"/>
      <c r="E15" s="293"/>
      <c r="F15" s="294"/>
      <c r="G15" s="294"/>
      <c r="H15" s="294"/>
      <c r="I15" s="294"/>
      <c r="J15" s="319"/>
      <c r="K15" s="320"/>
      <c r="L15" s="320"/>
      <c r="M15" s="320"/>
      <c r="N15" s="320"/>
      <c r="O15" s="321"/>
      <c r="P15" s="319"/>
      <c r="Q15" s="320"/>
      <c r="R15" s="320"/>
      <c r="S15" s="320"/>
      <c r="T15" s="320"/>
      <c r="U15" s="321"/>
      <c r="V15" s="305"/>
      <c r="W15" s="299"/>
      <c r="X15" s="299"/>
      <c r="Y15" s="299"/>
      <c r="Z15" s="299"/>
      <c r="AA15" s="300"/>
      <c r="AB15" s="305"/>
      <c r="AC15" s="299"/>
      <c r="AD15" s="299"/>
      <c r="AE15" s="299"/>
      <c r="AF15" s="299"/>
      <c r="AG15" s="300"/>
      <c r="AH15" s="310"/>
      <c r="AI15" s="311"/>
      <c r="AJ15" s="311"/>
      <c r="AK15" s="311"/>
      <c r="AL15" s="311"/>
      <c r="AM15" s="312"/>
      <c r="AN15" s="70"/>
      <c r="AO15" s="266"/>
      <c r="AP15" s="267"/>
      <c r="AQ15" s="267"/>
      <c r="AR15" s="267"/>
      <c r="AS15" s="267"/>
      <c r="AT15" s="268"/>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52"/>
      <c r="C16" s="252"/>
      <c r="D16" s="253"/>
      <c r="E16" s="293"/>
      <c r="F16" s="294"/>
      <c r="G16" s="294"/>
      <c r="H16" s="294"/>
      <c r="I16" s="294"/>
      <c r="J16" s="319" t="str">
        <f>IF(AND('Mapa final'!$L$12="Alta",'Mapa final'!$P$12="Leve"),CONCATENATE("R",'Mapa final'!$A$12),"")</f>
        <v/>
      </c>
      <c r="K16" s="320"/>
      <c r="L16" s="320" t="str">
        <f>IF(AND('Mapa final'!$L$12="Alta",'Mapa final'!$P$12="Leve"),CONCATENATE("R",'Mapa final'!$A$12),"")</f>
        <v/>
      </c>
      <c r="M16" s="320"/>
      <c r="N16" s="320" t="str">
        <f>IF(AND('Mapa final'!$L$12="Alta",'Mapa final'!$P$12="Leve"),CONCATENATE("R",'Mapa final'!$A$12),"")</f>
        <v/>
      </c>
      <c r="O16" s="321"/>
      <c r="P16" s="319" t="str">
        <f>IF(AND('Mapa final'!$L$12="Alta",'Mapa final'!$P$12="Leve"),CONCATENATE("R",'Mapa final'!$A$12),"")</f>
        <v/>
      </c>
      <c r="Q16" s="320"/>
      <c r="R16" s="320" t="str">
        <f>IF(AND('Mapa final'!$L$12="Alta",'Mapa final'!$P$12="Leve"),CONCATENATE("R",'Mapa final'!$A$12),"")</f>
        <v/>
      </c>
      <c r="S16" s="320"/>
      <c r="T16" s="320" t="str">
        <f>IF(AND('Mapa final'!$L$12="Alta",'Mapa final'!$P$12="Leve"),CONCATENATE("R",'Mapa final'!$A$12),"")</f>
        <v/>
      </c>
      <c r="U16" s="321"/>
      <c r="V16" s="305" t="str">
        <f>IF(AND('Mapa final'!$L$12="Muy Alta",'Mapa final'!$P$12="Leve"),CONCATENATE("R",'Mapa final'!$A$12),"")</f>
        <v/>
      </c>
      <c r="W16" s="299"/>
      <c r="X16" s="299" t="str">
        <f>IF(AND('Mapa final'!$L$12="Muy Alta",'Mapa final'!$P$12="Leve"),CONCATENATE("R",'Mapa final'!$A$12),"")</f>
        <v/>
      </c>
      <c r="Y16" s="299"/>
      <c r="Z16" s="299" t="str">
        <f>IF(AND('Mapa final'!$L$12="Muy Alta",'Mapa final'!$P$12="Leve"),CONCATENATE("R",'Mapa final'!$A$12),"")</f>
        <v/>
      </c>
      <c r="AA16" s="300"/>
      <c r="AB16" s="305" t="str">
        <f>IF(AND('Mapa final'!$L$12="Muy Alta",'Mapa final'!$P$12="Leve"),CONCATENATE("R",'Mapa final'!$A$12),"")</f>
        <v/>
      </c>
      <c r="AC16" s="299"/>
      <c r="AD16" s="299" t="str">
        <f>IF(AND('Mapa final'!$L$12="Muy Alta",'Mapa final'!$P$12="Leve"),CONCATENATE("R",'Mapa final'!$A$12),"")</f>
        <v/>
      </c>
      <c r="AE16" s="299"/>
      <c r="AF16" s="299" t="str">
        <f>IF(AND('Mapa final'!$L$12="Muy Alta",'Mapa final'!$P$12="Leve"),CONCATENATE("R",'Mapa final'!$A$12),"")</f>
        <v/>
      </c>
      <c r="AG16" s="300"/>
      <c r="AH16" s="310" t="str">
        <f>IF(AND('Mapa final'!$L$12="Muy Alta",'Mapa final'!$P$12="Catastrófico"),CONCATENATE("R",'Mapa final'!$A$12),"")</f>
        <v/>
      </c>
      <c r="AI16" s="311"/>
      <c r="AJ16" s="311" t="str">
        <f>IF(AND('Mapa final'!$L$12="Muy Alta",'Mapa final'!$P$12="Catastrófico"),CONCATENATE("R",'Mapa final'!$A$12),"")</f>
        <v/>
      </c>
      <c r="AK16" s="311"/>
      <c r="AL16" s="311" t="str">
        <f>IF(AND('Mapa final'!$L$12="Muy Alta",'Mapa final'!$P$12="Catastrófico"),CONCATENATE("R",'Mapa final'!$A$12),"")</f>
        <v/>
      </c>
      <c r="AM16" s="312"/>
      <c r="AN16" s="70"/>
      <c r="AO16" s="266"/>
      <c r="AP16" s="267"/>
      <c r="AQ16" s="267"/>
      <c r="AR16" s="267"/>
      <c r="AS16" s="267"/>
      <c r="AT16" s="268"/>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52"/>
      <c r="C17" s="252"/>
      <c r="D17" s="253"/>
      <c r="E17" s="293"/>
      <c r="F17" s="294"/>
      <c r="G17" s="294"/>
      <c r="H17" s="294"/>
      <c r="I17" s="294"/>
      <c r="J17" s="319"/>
      <c r="K17" s="320"/>
      <c r="L17" s="320"/>
      <c r="M17" s="320"/>
      <c r="N17" s="320"/>
      <c r="O17" s="321"/>
      <c r="P17" s="319"/>
      <c r="Q17" s="320"/>
      <c r="R17" s="320"/>
      <c r="S17" s="320"/>
      <c r="T17" s="320"/>
      <c r="U17" s="321"/>
      <c r="V17" s="305"/>
      <c r="W17" s="299"/>
      <c r="X17" s="299"/>
      <c r="Y17" s="299"/>
      <c r="Z17" s="299"/>
      <c r="AA17" s="300"/>
      <c r="AB17" s="305"/>
      <c r="AC17" s="299"/>
      <c r="AD17" s="299"/>
      <c r="AE17" s="299"/>
      <c r="AF17" s="299"/>
      <c r="AG17" s="300"/>
      <c r="AH17" s="310"/>
      <c r="AI17" s="311"/>
      <c r="AJ17" s="311"/>
      <c r="AK17" s="311"/>
      <c r="AL17" s="311"/>
      <c r="AM17" s="312"/>
      <c r="AN17" s="70"/>
      <c r="AO17" s="266"/>
      <c r="AP17" s="267"/>
      <c r="AQ17" s="267"/>
      <c r="AR17" s="267"/>
      <c r="AS17" s="267"/>
      <c r="AT17" s="268"/>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52"/>
      <c r="C18" s="252"/>
      <c r="D18" s="253"/>
      <c r="E18" s="293"/>
      <c r="F18" s="294"/>
      <c r="G18" s="294"/>
      <c r="H18" s="294"/>
      <c r="I18" s="294"/>
      <c r="J18" s="319" t="str">
        <f>IF(AND('Mapa final'!$L$12="Alta",'Mapa final'!$P$12="Leve"),CONCATENATE("R",'Mapa final'!$A$12),"")</f>
        <v/>
      </c>
      <c r="K18" s="320"/>
      <c r="L18" s="320" t="str">
        <f>IF(AND('Mapa final'!$L$12="Alta",'Mapa final'!$P$12="Leve"),CONCATENATE("R",'Mapa final'!$A$12),"")</f>
        <v/>
      </c>
      <c r="M18" s="320"/>
      <c r="N18" s="320" t="str">
        <f>IF(AND('Mapa final'!$L$12="Alta",'Mapa final'!$P$12="Leve"),CONCATENATE("R",'Mapa final'!$A$12),"")</f>
        <v/>
      </c>
      <c r="O18" s="321"/>
      <c r="P18" s="319" t="str">
        <f>IF(AND('Mapa final'!$L$12="Alta",'Mapa final'!$P$12="Leve"),CONCATENATE("R",'Mapa final'!$A$12),"")</f>
        <v/>
      </c>
      <c r="Q18" s="320"/>
      <c r="R18" s="320" t="str">
        <f>IF(AND('Mapa final'!$L$12="Alta",'Mapa final'!$P$12="Leve"),CONCATENATE("R",'Mapa final'!$A$12),"")</f>
        <v/>
      </c>
      <c r="S18" s="320"/>
      <c r="T18" s="320" t="str">
        <f>IF(AND('Mapa final'!$L$12="Alta",'Mapa final'!$P$12="Leve"),CONCATENATE("R",'Mapa final'!$A$12),"")</f>
        <v/>
      </c>
      <c r="U18" s="321"/>
      <c r="V18" s="305" t="str">
        <f>IF(AND('Mapa final'!$L$12="Muy Alta",'Mapa final'!$P$12="Leve"),CONCATENATE("R",'Mapa final'!$A$12),"")</f>
        <v/>
      </c>
      <c r="W18" s="299"/>
      <c r="X18" s="299" t="str">
        <f>IF(AND('Mapa final'!$L$12="Muy Alta",'Mapa final'!$P$12="Leve"),CONCATENATE("R",'Mapa final'!$A$12),"")</f>
        <v/>
      </c>
      <c r="Y18" s="299"/>
      <c r="Z18" s="299" t="str">
        <f>IF(AND('Mapa final'!$L$12="Muy Alta",'Mapa final'!$P$12="Leve"),CONCATENATE("R",'Mapa final'!$A$12),"")</f>
        <v/>
      </c>
      <c r="AA18" s="300"/>
      <c r="AB18" s="305" t="str">
        <f>IF(AND('Mapa final'!$L$12="Muy Alta",'Mapa final'!$P$12="Leve"),CONCATENATE("R",'Mapa final'!$A$12),"")</f>
        <v/>
      </c>
      <c r="AC18" s="299"/>
      <c r="AD18" s="299" t="str">
        <f>IF(AND('Mapa final'!$L$12="Muy Alta",'Mapa final'!$P$12="Leve"),CONCATENATE("R",'Mapa final'!$A$12),"")</f>
        <v/>
      </c>
      <c r="AE18" s="299"/>
      <c r="AF18" s="299" t="str">
        <f>IF(AND('Mapa final'!$L$12="Muy Alta",'Mapa final'!$P$12="Leve"),CONCATENATE("R",'Mapa final'!$A$12),"")</f>
        <v/>
      </c>
      <c r="AG18" s="300"/>
      <c r="AH18" s="310" t="str">
        <f>IF(AND('Mapa final'!$L$12="Muy Alta",'Mapa final'!$P$12="Catastrófico"),CONCATENATE("R",'Mapa final'!$A$12),"")</f>
        <v/>
      </c>
      <c r="AI18" s="311"/>
      <c r="AJ18" s="311" t="str">
        <f>IF(AND('Mapa final'!$L$12="Muy Alta",'Mapa final'!$P$12="Catastrófico"),CONCATENATE("R",'Mapa final'!$A$12),"")</f>
        <v/>
      </c>
      <c r="AK18" s="311"/>
      <c r="AL18" s="311" t="str">
        <f>IF(AND('Mapa final'!$L$12="Muy Alta",'Mapa final'!$P$12="Catastrófico"),CONCATENATE("R",'Mapa final'!$A$12),"")</f>
        <v/>
      </c>
      <c r="AM18" s="312"/>
      <c r="AN18" s="70"/>
      <c r="AO18" s="266"/>
      <c r="AP18" s="267"/>
      <c r="AQ18" s="267"/>
      <c r="AR18" s="267"/>
      <c r="AS18" s="267"/>
      <c r="AT18" s="268"/>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52"/>
      <c r="C19" s="252"/>
      <c r="D19" s="253"/>
      <c r="E19" s="293"/>
      <c r="F19" s="294"/>
      <c r="G19" s="294"/>
      <c r="H19" s="294"/>
      <c r="I19" s="294"/>
      <c r="J19" s="319"/>
      <c r="K19" s="320"/>
      <c r="L19" s="320"/>
      <c r="M19" s="320"/>
      <c r="N19" s="320"/>
      <c r="O19" s="321"/>
      <c r="P19" s="319"/>
      <c r="Q19" s="320"/>
      <c r="R19" s="320"/>
      <c r="S19" s="320"/>
      <c r="T19" s="320"/>
      <c r="U19" s="321"/>
      <c r="V19" s="305"/>
      <c r="W19" s="299"/>
      <c r="X19" s="299"/>
      <c r="Y19" s="299"/>
      <c r="Z19" s="299"/>
      <c r="AA19" s="300"/>
      <c r="AB19" s="305"/>
      <c r="AC19" s="299"/>
      <c r="AD19" s="299"/>
      <c r="AE19" s="299"/>
      <c r="AF19" s="299"/>
      <c r="AG19" s="300"/>
      <c r="AH19" s="310"/>
      <c r="AI19" s="311"/>
      <c r="AJ19" s="311"/>
      <c r="AK19" s="311"/>
      <c r="AL19" s="311"/>
      <c r="AM19" s="312"/>
      <c r="AN19" s="70"/>
      <c r="AO19" s="266"/>
      <c r="AP19" s="267"/>
      <c r="AQ19" s="267"/>
      <c r="AR19" s="267"/>
      <c r="AS19" s="267"/>
      <c r="AT19" s="268"/>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52"/>
      <c r="C20" s="252"/>
      <c r="D20" s="253"/>
      <c r="E20" s="293"/>
      <c r="F20" s="294"/>
      <c r="G20" s="294"/>
      <c r="H20" s="294"/>
      <c r="I20" s="294"/>
      <c r="J20" s="319" t="str">
        <f>IF(AND('Mapa final'!$L$12="Alta",'Mapa final'!$P$12="Leve"),CONCATENATE("R",'Mapa final'!$A$12),"")</f>
        <v/>
      </c>
      <c r="K20" s="320"/>
      <c r="L20" s="320" t="str">
        <f>IF(AND('Mapa final'!$L$12="Alta",'Mapa final'!$P$12="Leve"),CONCATENATE("R",'Mapa final'!$A$12),"")</f>
        <v/>
      </c>
      <c r="M20" s="320"/>
      <c r="N20" s="320" t="str">
        <f>IF(AND('Mapa final'!$L$12="Alta",'Mapa final'!$P$12="Leve"),CONCATENATE("R",'Mapa final'!$A$12),"")</f>
        <v/>
      </c>
      <c r="O20" s="321"/>
      <c r="P20" s="319" t="str">
        <f>IF(AND('Mapa final'!$L$12="Alta",'Mapa final'!$P$12="Leve"),CONCATENATE("R",'Mapa final'!$A$12),"")</f>
        <v/>
      </c>
      <c r="Q20" s="320"/>
      <c r="R20" s="320" t="str">
        <f>IF(AND('Mapa final'!$L$12="Alta",'Mapa final'!$P$12="Leve"),CONCATENATE("R",'Mapa final'!$A$12),"")</f>
        <v/>
      </c>
      <c r="S20" s="320"/>
      <c r="T20" s="320" t="str">
        <f>IF(AND('Mapa final'!$L$12="Alta",'Mapa final'!$P$12="Leve"),CONCATENATE("R",'Mapa final'!$A$12),"")</f>
        <v/>
      </c>
      <c r="U20" s="321"/>
      <c r="V20" s="305" t="str">
        <f>IF(AND('Mapa final'!$L$12="Muy Alta",'Mapa final'!$P$12="Leve"),CONCATENATE("R",'Mapa final'!$A$12),"")</f>
        <v/>
      </c>
      <c r="W20" s="299"/>
      <c r="X20" s="299" t="str">
        <f>IF(AND('Mapa final'!$L$12="Muy Alta",'Mapa final'!$P$12="Leve"),CONCATENATE("R",'Mapa final'!$A$12),"")</f>
        <v/>
      </c>
      <c r="Y20" s="299"/>
      <c r="Z20" s="299" t="str">
        <f>IF(AND('Mapa final'!$L$12="Muy Alta",'Mapa final'!$P$12="Leve"),CONCATENATE("R",'Mapa final'!$A$12),"")</f>
        <v/>
      </c>
      <c r="AA20" s="300"/>
      <c r="AB20" s="305" t="str">
        <f>IF(AND('Mapa final'!$L$12="Muy Alta",'Mapa final'!$P$12="Leve"),CONCATENATE("R",'Mapa final'!$A$12),"")</f>
        <v/>
      </c>
      <c r="AC20" s="299"/>
      <c r="AD20" s="299" t="str">
        <f>IF(AND('Mapa final'!$L$12="Muy Alta",'Mapa final'!$P$12="Leve"),CONCATENATE("R",'Mapa final'!$A$12),"")</f>
        <v/>
      </c>
      <c r="AE20" s="299"/>
      <c r="AF20" s="299" t="str">
        <f>IF(AND('Mapa final'!$L$12="Muy Alta",'Mapa final'!$P$12="Leve"),CONCATENATE("R",'Mapa final'!$A$12),"")</f>
        <v/>
      </c>
      <c r="AG20" s="300"/>
      <c r="AH20" s="310" t="str">
        <f>IF(AND('Mapa final'!$L$12="Muy Alta",'Mapa final'!$P$12="Catastrófico"),CONCATENATE("R",'Mapa final'!$A$12),"")</f>
        <v/>
      </c>
      <c r="AI20" s="311"/>
      <c r="AJ20" s="311" t="str">
        <f>IF(AND('Mapa final'!$L$12="Muy Alta",'Mapa final'!$P$12="Catastrófico"),CONCATENATE("R",'Mapa final'!$A$12),"")</f>
        <v/>
      </c>
      <c r="AK20" s="311"/>
      <c r="AL20" s="311" t="str">
        <f>IF(AND('Mapa final'!$L$12="Muy Alta",'Mapa final'!$P$12="Catastrófico"),CONCATENATE("R",'Mapa final'!$A$12),"")</f>
        <v/>
      </c>
      <c r="AM20" s="312"/>
      <c r="AN20" s="70"/>
      <c r="AO20" s="266"/>
      <c r="AP20" s="267"/>
      <c r="AQ20" s="267"/>
      <c r="AR20" s="267"/>
      <c r="AS20" s="267"/>
      <c r="AT20" s="268"/>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52"/>
      <c r="C21" s="252"/>
      <c r="D21" s="253"/>
      <c r="E21" s="296"/>
      <c r="F21" s="297"/>
      <c r="G21" s="297"/>
      <c r="H21" s="297"/>
      <c r="I21" s="297"/>
      <c r="J21" s="322"/>
      <c r="K21" s="323"/>
      <c r="L21" s="323"/>
      <c r="M21" s="323"/>
      <c r="N21" s="323"/>
      <c r="O21" s="324"/>
      <c r="P21" s="322"/>
      <c r="Q21" s="323"/>
      <c r="R21" s="323"/>
      <c r="S21" s="323"/>
      <c r="T21" s="323"/>
      <c r="U21" s="324"/>
      <c r="V21" s="309"/>
      <c r="W21" s="301"/>
      <c r="X21" s="301"/>
      <c r="Y21" s="301"/>
      <c r="Z21" s="301"/>
      <c r="AA21" s="302"/>
      <c r="AB21" s="309"/>
      <c r="AC21" s="301"/>
      <c r="AD21" s="301"/>
      <c r="AE21" s="301"/>
      <c r="AF21" s="301"/>
      <c r="AG21" s="302"/>
      <c r="AH21" s="313"/>
      <c r="AI21" s="314"/>
      <c r="AJ21" s="314"/>
      <c r="AK21" s="314"/>
      <c r="AL21" s="314"/>
      <c r="AM21" s="315"/>
      <c r="AN21" s="70"/>
      <c r="AO21" s="269"/>
      <c r="AP21" s="270"/>
      <c r="AQ21" s="270"/>
      <c r="AR21" s="270"/>
      <c r="AS21" s="270"/>
      <c r="AT21" s="271"/>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52"/>
      <c r="C22" s="252"/>
      <c r="D22" s="253"/>
      <c r="E22" s="290" t="s">
        <v>176</v>
      </c>
      <c r="F22" s="291"/>
      <c r="G22" s="291"/>
      <c r="H22" s="291"/>
      <c r="I22" s="292"/>
      <c r="J22" s="325" t="str">
        <f>IF(AND('Mapa final'!$L$12="Alta",'Mapa final'!$P$12="Leve"),CONCATENATE("R",'Mapa final'!$A$12),"")</f>
        <v/>
      </c>
      <c r="K22" s="326"/>
      <c r="L22" s="326" t="str">
        <f>IF(AND('Mapa final'!$L$12="Alta",'Mapa final'!$P$12="Leve"),CONCATENATE("R",'Mapa final'!$A$12),"")</f>
        <v/>
      </c>
      <c r="M22" s="326"/>
      <c r="N22" s="326" t="str">
        <f>IF(AND('Mapa final'!$L$12="Alta",'Mapa final'!$P$12="Leve"),CONCATENATE("R",'Mapa final'!$A$12),"")</f>
        <v/>
      </c>
      <c r="O22" s="327"/>
      <c r="P22" s="325" t="str">
        <f>IF(AND('Mapa final'!$L$12="Alta",'Mapa final'!$P$12="Leve"),CONCATENATE("R",'Mapa final'!$A$12),"")</f>
        <v/>
      </c>
      <c r="Q22" s="326"/>
      <c r="R22" s="326" t="str">
        <f>IF(AND('Mapa final'!$L$12="Alta",'Mapa final'!$P$12="Leve"),CONCATENATE("R",'Mapa final'!$A$12),"")</f>
        <v/>
      </c>
      <c r="S22" s="326"/>
      <c r="T22" s="326" t="str">
        <f>IF(AND('Mapa final'!$L$12="Alta",'Mapa final'!$P$12="Leve"),CONCATENATE("R",'Mapa final'!$A$12),"")</f>
        <v/>
      </c>
      <c r="U22" s="327"/>
      <c r="V22" s="325" t="str">
        <f>IF(AND('Mapa final'!$L$12="Alta",'Mapa final'!$P$12="Leve"),CONCATENATE("R",'Mapa final'!$A$12),"")</f>
        <v/>
      </c>
      <c r="W22" s="326"/>
      <c r="X22" s="326" t="str">
        <f>IF(AND('Mapa final'!$L$12="Media",'Mapa final'!$P$12="Moderado"),CONCATENATE("R",'Mapa final'!$A$12),"")</f>
        <v>R1</v>
      </c>
      <c r="Y22" s="326"/>
      <c r="Z22" s="326" t="str">
        <f>IF(AND('Mapa final'!$L$12="Alta",'Mapa final'!$P$12="Leve"),CONCATENATE("R",'Mapa final'!$A$12),"")</f>
        <v/>
      </c>
      <c r="AA22" s="327"/>
      <c r="AB22" s="303" t="str">
        <f>IF(AND('Mapa final'!$L$12="Muy Alta",'Mapa final'!$P$12="Leve"),CONCATENATE("R",'Mapa final'!$A$12),"")</f>
        <v/>
      </c>
      <c r="AC22" s="304"/>
      <c r="AD22" s="304" t="str">
        <f>IF(AND('Mapa final'!$L$12="Muy Alta",'Mapa final'!$P$12="Leve"),CONCATENATE("R",'Mapa final'!$A$12),"")</f>
        <v/>
      </c>
      <c r="AE22" s="304"/>
      <c r="AF22" s="304" t="str">
        <f>IF(AND('Mapa final'!$L$12="Muy Alta",'Mapa final'!$P$12="Leve"),CONCATENATE("R",'Mapa final'!$A$12),"")</f>
        <v/>
      </c>
      <c r="AG22" s="306"/>
      <c r="AH22" s="316" t="str">
        <f>IF(AND('Mapa final'!$L$12="Muy Alta",'Mapa final'!$P$12="Catastrófico"),CONCATENATE("R",'Mapa final'!$A$12),"")</f>
        <v/>
      </c>
      <c r="AI22" s="317"/>
      <c r="AJ22" s="317" t="str">
        <f>IF(AND('Mapa final'!$L$12="Muy Alta",'Mapa final'!$P$12="Catastrófico"),CONCATENATE("R",'Mapa final'!$A$12),"")</f>
        <v/>
      </c>
      <c r="AK22" s="317"/>
      <c r="AL22" s="317" t="str">
        <f>IF(AND('Mapa final'!$L$12="Muy Alta",'Mapa final'!$P$12="Catastrófico"),CONCATENATE("R",'Mapa final'!$A$12),"")</f>
        <v/>
      </c>
      <c r="AM22" s="318"/>
      <c r="AN22" s="70"/>
      <c r="AO22" s="272" t="s">
        <v>177</v>
      </c>
      <c r="AP22" s="273"/>
      <c r="AQ22" s="273"/>
      <c r="AR22" s="273"/>
      <c r="AS22" s="273"/>
      <c r="AT22" s="274"/>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52"/>
      <c r="C23" s="252"/>
      <c r="D23" s="253"/>
      <c r="E23" s="293"/>
      <c r="F23" s="294"/>
      <c r="G23" s="294"/>
      <c r="H23" s="294"/>
      <c r="I23" s="295"/>
      <c r="J23" s="319"/>
      <c r="K23" s="320"/>
      <c r="L23" s="320"/>
      <c r="M23" s="320"/>
      <c r="N23" s="320"/>
      <c r="O23" s="321"/>
      <c r="P23" s="319"/>
      <c r="Q23" s="320"/>
      <c r="R23" s="320"/>
      <c r="S23" s="320"/>
      <c r="T23" s="320"/>
      <c r="U23" s="321"/>
      <c r="V23" s="319"/>
      <c r="W23" s="320"/>
      <c r="X23" s="320"/>
      <c r="Y23" s="320"/>
      <c r="Z23" s="320"/>
      <c r="AA23" s="321"/>
      <c r="AB23" s="305"/>
      <c r="AC23" s="299"/>
      <c r="AD23" s="299"/>
      <c r="AE23" s="299"/>
      <c r="AF23" s="299"/>
      <c r="AG23" s="300"/>
      <c r="AH23" s="310"/>
      <c r="AI23" s="311"/>
      <c r="AJ23" s="311"/>
      <c r="AK23" s="311"/>
      <c r="AL23" s="311"/>
      <c r="AM23" s="312"/>
      <c r="AN23" s="70"/>
      <c r="AO23" s="275"/>
      <c r="AP23" s="276"/>
      <c r="AQ23" s="276"/>
      <c r="AR23" s="276"/>
      <c r="AS23" s="276"/>
      <c r="AT23" s="277"/>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52"/>
      <c r="C24" s="252"/>
      <c r="D24" s="253"/>
      <c r="E24" s="293"/>
      <c r="F24" s="294"/>
      <c r="G24" s="294"/>
      <c r="H24" s="294"/>
      <c r="I24" s="295"/>
      <c r="J24" s="319" t="str">
        <f>IF(AND('Mapa final'!$L$12="Alta",'Mapa final'!$P$12="Leve"),CONCATENATE("R",'Mapa final'!$A$12),"")</f>
        <v/>
      </c>
      <c r="K24" s="320"/>
      <c r="L24" s="320" t="str">
        <f>IF(AND('Mapa final'!$L$12="Alta",'Mapa final'!$P$12="Leve"),CONCATENATE("R",'Mapa final'!$A$12),"")</f>
        <v/>
      </c>
      <c r="M24" s="320"/>
      <c r="N24" s="320" t="str">
        <f>IF(AND('Mapa final'!$L$12="Alta",'Mapa final'!$P$12="Leve"),CONCATENATE("R",'Mapa final'!$A$12),"")</f>
        <v/>
      </c>
      <c r="O24" s="321"/>
      <c r="P24" s="319" t="str">
        <f>IF(AND('Mapa final'!$L$12="Alta",'Mapa final'!$P$12="Leve"),CONCATENATE("R",'Mapa final'!$A$12),"")</f>
        <v/>
      </c>
      <c r="Q24" s="320"/>
      <c r="R24" s="320" t="str">
        <f>IF(AND('Mapa final'!$L$12="Alta",'Mapa final'!$P$12="Leve"),CONCATENATE("R",'Mapa final'!$A$12),"")</f>
        <v/>
      </c>
      <c r="S24" s="320"/>
      <c r="T24" s="320" t="str">
        <f>IF(AND('Mapa final'!$L$12="Alta",'Mapa final'!$P$12="Leve"),CONCATENATE("R",'Mapa final'!$A$12),"")</f>
        <v/>
      </c>
      <c r="U24" s="321"/>
      <c r="V24" s="319" t="str">
        <f>IF(AND('Mapa final'!$L$12="Alta",'Mapa final'!$P$12="Leve"),CONCATENATE("R",'Mapa final'!$A$12),"")</f>
        <v/>
      </c>
      <c r="W24" s="320"/>
      <c r="X24" s="320" t="str">
        <f>IF(AND('Mapa final'!$L$12="Alta",'Mapa final'!$P$12="Leve"),CONCATENATE("R",'Mapa final'!$A$12),"")</f>
        <v/>
      </c>
      <c r="Y24" s="320"/>
      <c r="Z24" s="320" t="str">
        <f>IF(AND('Mapa final'!$L$12="Alta",'Mapa final'!$P$12="Leve"),CONCATENATE("R",'Mapa final'!$A$12),"")</f>
        <v/>
      </c>
      <c r="AA24" s="321"/>
      <c r="AB24" s="305" t="str">
        <f>IF(AND('Mapa final'!$L$12="Muy Alta",'Mapa final'!$P$12="Leve"),CONCATENATE("R",'Mapa final'!$A$12),"")</f>
        <v/>
      </c>
      <c r="AC24" s="299"/>
      <c r="AD24" s="299" t="str">
        <f>IF(AND('Mapa final'!$L$12="Muy Alta",'Mapa final'!$P$12="Leve"),CONCATENATE("R",'Mapa final'!$A$12),"")</f>
        <v/>
      </c>
      <c r="AE24" s="299"/>
      <c r="AF24" s="299" t="str">
        <f>IF(AND('Mapa final'!$L$12="Muy Alta",'Mapa final'!$P$12="Leve"),CONCATENATE("R",'Mapa final'!$A$12),"")</f>
        <v/>
      </c>
      <c r="AG24" s="300"/>
      <c r="AH24" s="310" t="str">
        <f>IF(AND('Mapa final'!$L$12="Muy Alta",'Mapa final'!$P$12="Catastrófico"),CONCATENATE("R",'Mapa final'!$A$12),"")</f>
        <v/>
      </c>
      <c r="AI24" s="311"/>
      <c r="AJ24" s="311" t="str">
        <f>IF(AND('Mapa final'!$L$12="Muy Alta",'Mapa final'!$P$12="Catastrófico"),CONCATENATE("R",'Mapa final'!$A$12),"")</f>
        <v/>
      </c>
      <c r="AK24" s="311"/>
      <c r="AL24" s="311" t="str">
        <f>IF(AND('Mapa final'!$L$12="Muy Alta",'Mapa final'!$P$12="Catastrófico"),CONCATENATE("R",'Mapa final'!$A$12),"")</f>
        <v/>
      </c>
      <c r="AM24" s="312"/>
      <c r="AN24" s="70"/>
      <c r="AO24" s="275"/>
      <c r="AP24" s="276"/>
      <c r="AQ24" s="276"/>
      <c r="AR24" s="276"/>
      <c r="AS24" s="276"/>
      <c r="AT24" s="277"/>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52"/>
      <c r="C25" s="252"/>
      <c r="D25" s="253"/>
      <c r="E25" s="293"/>
      <c r="F25" s="294"/>
      <c r="G25" s="294"/>
      <c r="H25" s="294"/>
      <c r="I25" s="295"/>
      <c r="J25" s="319"/>
      <c r="K25" s="320"/>
      <c r="L25" s="320"/>
      <c r="M25" s="320"/>
      <c r="N25" s="320"/>
      <c r="O25" s="321"/>
      <c r="P25" s="319"/>
      <c r="Q25" s="320"/>
      <c r="R25" s="320"/>
      <c r="S25" s="320"/>
      <c r="T25" s="320"/>
      <c r="U25" s="321"/>
      <c r="V25" s="319"/>
      <c r="W25" s="320"/>
      <c r="X25" s="320"/>
      <c r="Y25" s="320"/>
      <c r="Z25" s="320"/>
      <c r="AA25" s="321"/>
      <c r="AB25" s="305"/>
      <c r="AC25" s="299"/>
      <c r="AD25" s="299"/>
      <c r="AE25" s="299"/>
      <c r="AF25" s="299"/>
      <c r="AG25" s="300"/>
      <c r="AH25" s="310"/>
      <c r="AI25" s="311"/>
      <c r="AJ25" s="311"/>
      <c r="AK25" s="311"/>
      <c r="AL25" s="311"/>
      <c r="AM25" s="312"/>
      <c r="AN25" s="70"/>
      <c r="AO25" s="275"/>
      <c r="AP25" s="276"/>
      <c r="AQ25" s="276"/>
      <c r="AR25" s="276"/>
      <c r="AS25" s="276"/>
      <c r="AT25" s="277"/>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52"/>
      <c r="C26" s="252"/>
      <c r="D26" s="253"/>
      <c r="E26" s="293"/>
      <c r="F26" s="294"/>
      <c r="G26" s="294"/>
      <c r="H26" s="294"/>
      <c r="I26" s="295"/>
      <c r="J26" s="319" t="str">
        <f>IF(AND('Mapa final'!$L$12="Alta",'Mapa final'!$P$12="Leve"),CONCATENATE("R",'Mapa final'!$A$12),"")</f>
        <v/>
      </c>
      <c r="K26" s="320"/>
      <c r="L26" s="320" t="str">
        <f>IF(AND('Mapa final'!$L$12="Alta",'Mapa final'!$P$12="Leve"),CONCATENATE("R",'Mapa final'!$A$12),"")</f>
        <v/>
      </c>
      <c r="M26" s="320"/>
      <c r="N26" s="320" t="str">
        <f>IF(AND('Mapa final'!$L$12="Alta",'Mapa final'!$P$12="Leve"),CONCATENATE("R",'Mapa final'!$A$12),"")</f>
        <v/>
      </c>
      <c r="O26" s="321"/>
      <c r="P26" s="319" t="str">
        <f>IF(AND('Mapa final'!$L$12="Alta",'Mapa final'!$P$12="Leve"),CONCATENATE("R",'Mapa final'!$A$12),"")</f>
        <v/>
      </c>
      <c r="Q26" s="320"/>
      <c r="R26" s="320" t="str">
        <f>IF(AND('Mapa final'!$L$12="Alta",'Mapa final'!$P$12="Leve"),CONCATENATE("R",'Mapa final'!$A$12),"")</f>
        <v/>
      </c>
      <c r="S26" s="320"/>
      <c r="T26" s="320" t="str">
        <f>IF(AND('Mapa final'!$L$12="Alta",'Mapa final'!$P$12="Leve"),CONCATENATE("R",'Mapa final'!$A$12),"")</f>
        <v/>
      </c>
      <c r="U26" s="321"/>
      <c r="V26" s="319" t="str">
        <f>IF(AND('Mapa final'!$L$12="Alta",'Mapa final'!$P$12="Leve"),CONCATENATE("R",'Mapa final'!$A$12),"")</f>
        <v/>
      </c>
      <c r="W26" s="320"/>
      <c r="X26" s="320" t="str">
        <f>IF(AND('Mapa final'!$L$14="Media",'Mapa final'!$P$14="Moderado"),CONCATENATE("R",'Mapa final'!$A$14),"")</f>
        <v>R2</v>
      </c>
      <c r="Y26" s="320"/>
      <c r="Z26" s="320" t="str">
        <f>IF(AND('Mapa final'!$L$12="Alta",'Mapa final'!$P$12="Leve"),CONCATENATE("R",'Mapa final'!$A$12),"")</f>
        <v/>
      </c>
      <c r="AA26" s="321"/>
      <c r="AB26" s="305" t="str">
        <f>IF(AND('Mapa final'!$L$12="Muy Alta",'Mapa final'!$P$12="Leve"),CONCATENATE("R",'Mapa final'!$A$12),"")</f>
        <v/>
      </c>
      <c r="AC26" s="299"/>
      <c r="AD26" s="299" t="str">
        <f>IF(AND('Mapa final'!$L$12="Muy Alta",'Mapa final'!$P$12="Leve"),CONCATENATE("R",'Mapa final'!$A$12),"")</f>
        <v/>
      </c>
      <c r="AE26" s="299"/>
      <c r="AF26" s="299" t="str">
        <f>IF(AND('Mapa final'!$L$12="Muy Alta",'Mapa final'!$P$12="Leve"),CONCATENATE("R",'Mapa final'!$A$12),"")</f>
        <v/>
      </c>
      <c r="AG26" s="300"/>
      <c r="AH26" s="310" t="str">
        <f>IF(AND('Mapa final'!$L$12="Muy Alta",'Mapa final'!$P$12="Catastrófico"),CONCATENATE("R",'Mapa final'!$A$12),"")</f>
        <v/>
      </c>
      <c r="AI26" s="311"/>
      <c r="AJ26" s="311" t="str">
        <f>IF(AND('Mapa final'!$L$12="Muy Alta",'Mapa final'!$P$12="Catastrófico"),CONCATENATE("R",'Mapa final'!$A$12),"")</f>
        <v/>
      </c>
      <c r="AK26" s="311"/>
      <c r="AL26" s="311" t="str">
        <f>IF(AND('Mapa final'!$L$12="Muy Alta",'Mapa final'!$P$12="Catastrófico"),CONCATENATE("R",'Mapa final'!$A$12),"")</f>
        <v/>
      </c>
      <c r="AM26" s="312"/>
      <c r="AN26" s="70"/>
      <c r="AO26" s="275"/>
      <c r="AP26" s="276"/>
      <c r="AQ26" s="276"/>
      <c r="AR26" s="276"/>
      <c r="AS26" s="276"/>
      <c r="AT26" s="277"/>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52"/>
      <c r="C27" s="252"/>
      <c r="D27" s="253"/>
      <c r="E27" s="293"/>
      <c r="F27" s="294"/>
      <c r="G27" s="294"/>
      <c r="H27" s="294"/>
      <c r="I27" s="295"/>
      <c r="J27" s="319"/>
      <c r="K27" s="320"/>
      <c r="L27" s="320"/>
      <c r="M27" s="320"/>
      <c r="N27" s="320"/>
      <c r="O27" s="321"/>
      <c r="P27" s="319"/>
      <c r="Q27" s="320"/>
      <c r="R27" s="320"/>
      <c r="S27" s="320"/>
      <c r="T27" s="320"/>
      <c r="U27" s="321"/>
      <c r="V27" s="319"/>
      <c r="W27" s="320"/>
      <c r="X27" s="320"/>
      <c r="Y27" s="320"/>
      <c r="Z27" s="320"/>
      <c r="AA27" s="321"/>
      <c r="AB27" s="305"/>
      <c r="AC27" s="299"/>
      <c r="AD27" s="299"/>
      <c r="AE27" s="299"/>
      <c r="AF27" s="299"/>
      <c r="AG27" s="300"/>
      <c r="AH27" s="310"/>
      <c r="AI27" s="311"/>
      <c r="AJ27" s="311"/>
      <c r="AK27" s="311"/>
      <c r="AL27" s="311"/>
      <c r="AM27" s="312"/>
      <c r="AN27" s="70"/>
      <c r="AO27" s="275"/>
      <c r="AP27" s="276"/>
      <c r="AQ27" s="276"/>
      <c r="AR27" s="276"/>
      <c r="AS27" s="276"/>
      <c r="AT27" s="277"/>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52"/>
      <c r="C28" s="252"/>
      <c r="D28" s="253"/>
      <c r="E28" s="293"/>
      <c r="F28" s="294"/>
      <c r="G28" s="294"/>
      <c r="H28" s="294"/>
      <c r="I28" s="295"/>
      <c r="J28" s="319" t="str">
        <f>IF(AND('Mapa final'!$L$12="Alta",'Mapa final'!$P$12="Leve"),CONCATENATE("R",'Mapa final'!$A$12),"")</f>
        <v/>
      </c>
      <c r="K28" s="320"/>
      <c r="L28" s="320" t="str">
        <f>IF(AND('Mapa final'!$L$12="Alta",'Mapa final'!$P$12="Leve"),CONCATENATE("R",'Mapa final'!$A$12),"")</f>
        <v/>
      </c>
      <c r="M28" s="320"/>
      <c r="N28" s="320" t="str">
        <f>IF(AND('Mapa final'!$L$12="Alta",'Mapa final'!$P$12="Leve"),CONCATENATE("R",'Mapa final'!$A$12),"")</f>
        <v/>
      </c>
      <c r="O28" s="321"/>
      <c r="P28" s="319" t="str">
        <f>IF(AND('Mapa final'!$L$12="Alta",'Mapa final'!$P$12="Leve"),CONCATENATE("R",'Mapa final'!$A$12),"")</f>
        <v/>
      </c>
      <c r="Q28" s="320"/>
      <c r="R28" s="320" t="str">
        <f>IF(AND('Mapa final'!$L$12="Alta",'Mapa final'!$P$12="Leve"),CONCATENATE("R",'Mapa final'!$A$12),"")</f>
        <v/>
      </c>
      <c r="S28" s="320"/>
      <c r="T28" s="320" t="str">
        <f>IF(AND('Mapa final'!$L$12="Alta",'Mapa final'!$P$12="Leve"),CONCATENATE("R",'Mapa final'!$A$12),"")</f>
        <v/>
      </c>
      <c r="U28" s="321"/>
      <c r="V28" s="319" t="str">
        <f>IF(AND('Mapa final'!$L$12="Alta",'Mapa final'!$P$12="Leve"),CONCATENATE("R",'Mapa final'!$A$12),"")</f>
        <v/>
      </c>
      <c r="W28" s="320"/>
      <c r="X28" s="320" t="str">
        <f>IF(AND('Mapa final'!$L$12="Alta",'Mapa final'!$P$12="Leve"),CONCATENATE("R",'Mapa final'!$A$12),"")</f>
        <v/>
      </c>
      <c r="Y28" s="320"/>
      <c r="Z28" s="320" t="str">
        <f>IF(AND('Mapa final'!$L$12="Alta",'Mapa final'!$P$12="Leve"),CONCATENATE("R",'Mapa final'!$A$12),"")</f>
        <v/>
      </c>
      <c r="AA28" s="321"/>
      <c r="AB28" s="305" t="str">
        <f>IF(AND('Mapa final'!$L$12="Muy Alta",'Mapa final'!$P$12="Leve"),CONCATENATE("R",'Mapa final'!$A$12),"")</f>
        <v/>
      </c>
      <c r="AC28" s="299"/>
      <c r="AD28" s="299" t="str">
        <f>IF(AND('Mapa final'!$L$12="Muy Alta",'Mapa final'!$P$12="Leve"),CONCATENATE("R",'Mapa final'!$A$12),"")</f>
        <v/>
      </c>
      <c r="AE28" s="299"/>
      <c r="AF28" s="299" t="str">
        <f>IF(AND('Mapa final'!$L$12="Muy Alta",'Mapa final'!$P$12="Leve"),CONCATENATE("R",'Mapa final'!$A$12),"")</f>
        <v/>
      </c>
      <c r="AG28" s="300"/>
      <c r="AH28" s="310" t="str">
        <f>IF(AND('Mapa final'!$L$12="Muy Alta",'Mapa final'!$P$12="Catastrófico"),CONCATENATE("R",'Mapa final'!$A$12),"")</f>
        <v/>
      </c>
      <c r="AI28" s="311"/>
      <c r="AJ28" s="311" t="str">
        <f>IF(AND('Mapa final'!$L$12="Muy Alta",'Mapa final'!$P$12="Catastrófico"),CONCATENATE("R",'Mapa final'!$A$12),"")</f>
        <v/>
      </c>
      <c r="AK28" s="311"/>
      <c r="AL28" s="311" t="str">
        <f>IF(AND('Mapa final'!$L$12="Muy Alta",'Mapa final'!$P$12="Catastrófico"),CONCATENATE("R",'Mapa final'!$A$12),"")</f>
        <v/>
      </c>
      <c r="AM28" s="312"/>
      <c r="AN28" s="70"/>
      <c r="AO28" s="275"/>
      <c r="AP28" s="276"/>
      <c r="AQ28" s="276"/>
      <c r="AR28" s="276"/>
      <c r="AS28" s="276"/>
      <c r="AT28" s="277"/>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52"/>
      <c r="C29" s="252"/>
      <c r="D29" s="253"/>
      <c r="E29" s="296"/>
      <c r="F29" s="297"/>
      <c r="G29" s="297"/>
      <c r="H29" s="297"/>
      <c r="I29" s="298"/>
      <c r="J29" s="319"/>
      <c r="K29" s="320"/>
      <c r="L29" s="320"/>
      <c r="M29" s="320"/>
      <c r="N29" s="320"/>
      <c r="O29" s="321"/>
      <c r="P29" s="322"/>
      <c r="Q29" s="323"/>
      <c r="R29" s="323"/>
      <c r="S29" s="323"/>
      <c r="T29" s="323"/>
      <c r="U29" s="324"/>
      <c r="V29" s="322"/>
      <c r="W29" s="323"/>
      <c r="X29" s="323"/>
      <c r="Y29" s="323"/>
      <c r="Z29" s="323"/>
      <c r="AA29" s="324"/>
      <c r="AB29" s="309"/>
      <c r="AC29" s="301"/>
      <c r="AD29" s="301"/>
      <c r="AE29" s="301"/>
      <c r="AF29" s="301"/>
      <c r="AG29" s="302"/>
      <c r="AH29" s="313"/>
      <c r="AI29" s="314"/>
      <c r="AJ29" s="314"/>
      <c r="AK29" s="314"/>
      <c r="AL29" s="314"/>
      <c r="AM29" s="315"/>
      <c r="AN29" s="70"/>
      <c r="AO29" s="278"/>
      <c r="AP29" s="279"/>
      <c r="AQ29" s="279"/>
      <c r="AR29" s="279"/>
      <c r="AS29" s="279"/>
      <c r="AT29" s="28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52"/>
      <c r="C30" s="252"/>
      <c r="D30" s="253"/>
      <c r="E30" s="290" t="s">
        <v>178</v>
      </c>
      <c r="F30" s="291"/>
      <c r="G30" s="291"/>
      <c r="H30" s="291"/>
      <c r="I30" s="291"/>
      <c r="J30" s="334" t="str">
        <f>IF(AND('Mapa final'!$L$12="Baja",'Mapa final'!$P$12="Leve"),CONCATENATE("R",'Mapa final'!$A$12),"")</f>
        <v/>
      </c>
      <c r="K30" s="335"/>
      <c r="L30" s="335" t="str">
        <f>IF(AND('Mapa final'!$L$12="Baja",'Mapa final'!$P$12="Leve"),CONCATENATE("R",'Mapa final'!$A$12),"")</f>
        <v/>
      </c>
      <c r="M30" s="335"/>
      <c r="N30" s="335" t="str">
        <f>IF(AND('Mapa final'!$L$12="Baja",'Mapa final'!$P$12="Leve"),CONCATENATE("R",'Mapa final'!$A$12),"")</f>
        <v/>
      </c>
      <c r="O30" s="336"/>
      <c r="P30" s="326" t="str">
        <f>IF(AND('Mapa final'!$L$12="Alta",'Mapa final'!$P$12="Leve"),CONCATENATE("R",'Mapa final'!$A$12),"")</f>
        <v/>
      </c>
      <c r="Q30" s="326"/>
      <c r="R30" s="326" t="str">
        <f>IF(AND('Mapa final'!$L$12="Alta",'Mapa final'!$P$12="Leve"),CONCATENATE("R",'Mapa final'!$A$12),"")</f>
        <v/>
      </c>
      <c r="S30" s="326"/>
      <c r="T30" s="326" t="str">
        <f>IF(AND('Mapa final'!$L$12="Alta",'Mapa final'!$P$12="Leve"),CONCATENATE("R",'Mapa final'!$A$12),"")</f>
        <v/>
      </c>
      <c r="U30" s="327"/>
      <c r="V30" s="325" t="str">
        <f>IF(AND('Mapa final'!$L$12="Alta",'Mapa final'!$P$12="Leve"),CONCATENATE("R",'Mapa final'!$A$12),"")</f>
        <v/>
      </c>
      <c r="W30" s="326"/>
      <c r="X30" s="326" t="str">
        <f>IF(AND('Mapa final'!$L$12="Alta",'Mapa final'!$P$12="Leve"),CONCATENATE("R",'Mapa final'!$A$12),"")</f>
        <v/>
      </c>
      <c r="Y30" s="326"/>
      <c r="Z30" s="326" t="str">
        <f>IF(AND('Mapa final'!$L$12="Alta",'Mapa final'!$P$12="Leve"),CONCATENATE("R",'Mapa final'!$A$12),"")</f>
        <v/>
      </c>
      <c r="AA30" s="327"/>
      <c r="AB30" s="303" t="str">
        <f>IF(AND('Mapa final'!$L$12="Muy Alta",'Mapa final'!$P$12="Leve"),CONCATENATE("R",'Mapa final'!$A$12),"")</f>
        <v/>
      </c>
      <c r="AC30" s="304"/>
      <c r="AD30" s="304" t="str">
        <f>IF(AND('Mapa final'!$L$12="Muy Alta",'Mapa final'!$P$12="Leve"),CONCATENATE("R",'Mapa final'!$A$12),"")</f>
        <v/>
      </c>
      <c r="AE30" s="304"/>
      <c r="AF30" s="304" t="str">
        <f>IF(AND('Mapa final'!$L$12="Muy Alta",'Mapa final'!$P$12="Leve"),CONCATENATE("R",'Mapa final'!$A$12),"")</f>
        <v/>
      </c>
      <c r="AG30" s="306"/>
      <c r="AH30" s="316" t="str">
        <f>IF(AND('Mapa final'!$L$12="Muy Alta",'Mapa final'!$P$12="Catastrófico"),CONCATENATE("R",'Mapa final'!$A$12),"")</f>
        <v/>
      </c>
      <c r="AI30" s="317"/>
      <c r="AJ30" s="317" t="str">
        <f>IF(AND('Mapa final'!$L$12="Muy Alta",'Mapa final'!$P$12="Catastrófico"),CONCATENATE("R",'Mapa final'!$A$12),"")</f>
        <v/>
      </c>
      <c r="AK30" s="317"/>
      <c r="AL30" s="317" t="str">
        <f>IF(AND('Mapa final'!$L$12="Muy Alta",'Mapa final'!$P$12="Catastrófico"),CONCATENATE("R",'Mapa final'!$A$12),"")</f>
        <v/>
      </c>
      <c r="AM30" s="318"/>
      <c r="AN30" s="70"/>
      <c r="AO30" s="281" t="s">
        <v>179</v>
      </c>
      <c r="AP30" s="282"/>
      <c r="AQ30" s="282"/>
      <c r="AR30" s="282"/>
      <c r="AS30" s="282"/>
      <c r="AT30" s="283"/>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52"/>
      <c r="C31" s="252"/>
      <c r="D31" s="253"/>
      <c r="E31" s="293"/>
      <c r="F31" s="294"/>
      <c r="G31" s="294"/>
      <c r="H31" s="294"/>
      <c r="I31" s="294"/>
      <c r="J31" s="330"/>
      <c r="K31" s="328"/>
      <c r="L31" s="328"/>
      <c r="M31" s="328"/>
      <c r="N31" s="328"/>
      <c r="O31" s="329"/>
      <c r="P31" s="320"/>
      <c r="Q31" s="320"/>
      <c r="R31" s="320"/>
      <c r="S31" s="320"/>
      <c r="T31" s="320"/>
      <c r="U31" s="321"/>
      <c r="V31" s="319"/>
      <c r="W31" s="320"/>
      <c r="X31" s="320"/>
      <c r="Y31" s="320"/>
      <c r="Z31" s="320"/>
      <c r="AA31" s="321"/>
      <c r="AB31" s="305"/>
      <c r="AC31" s="299"/>
      <c r="AD31" s="299"/>
      <c r="AE31" s="299"/>
      <c r="AF31" s="299"/>
      <c r="AG31" s="300"/>
      <c r="AH31" s="310"/>
      <c r="AI31" s="311"/>
      <c r="AJ31" s="311"/>
      <c r="AK31" s="311"/>
      <c r="AL31" s="311"/>
      <c r="AM31" s="312"/>
      <c r="AN31" s="70"/>
      <c r="AO31" s="284"/>
      <c r="AP31" s="285"/>
      <c r="AQ31" s="285"/>
      <c r="AR31" s="285"/>
      <c r="AS31" s="285"/>
      <c r="AT31" s="286"/>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52"/>
      <c r="C32" s="252"/>
      <c r="D32" s="253"/>
      <c r="E32" s="293"/>
      <c r="F32" s="294"/>
      <c r="G32" s="294"/>
      <c r="H32" s="294"/>
      <c r="I32" s="294"/>
      <c r="J32" s="330" t="str">
        <f>IF(AND('Mapa final'!$L$12="Baja",'Mapa final'!$P$12="Leve"),CONCATENATE("R",'Mapa final'!$A$12),"")</f>
        <v/>
      </c>
      <c r="K32" s="328"/>
      <c r="L32" s="328" t="str">
        <f>IF(AND('Mapa final'!$L$12="Baja",'Mapa final'!$P$12="Leve"),CONCATENATE("R",'Mapa final'!$A$12),"")</f>
        <v/>
      </c>
      <c r="M32" s="328"/>
      <c r="N32" s="328" t="str">
        <f>IF(AND('Mapa final'!$L$12="Baja",'Mapa final'!$P$12="Leve"),CONCATENATE("R",'Mapa final'!$A$12),"")</f>
        <v/>
      </c>
      <c r="O32" s="329"/>
      <c r="P32" s="320" t="str">
        <f>IF(AND('Mapa final'!$L$12="Alta",'Mapa final'!$P$12="Leve"),CONCATENATE("R",'Mapa final'!$A$12),"")</f>
        <v/>
      </c>
      <c r="Q32" s="320"/>
      <c r="R32" s="320" t="str">
        <f>IF(AND('Mapa final'!$L$12="Alta",'Mapa final'!$P$12="Leve"),CONCATENATE("R",'Mapa final'!$A$12),"")</f>
        <v/>
      </c>
      <c r="S32" s="320"/>
      <c r="T32" s="320" t="str">
        <f>IF(AND('Mapa final'!$L$12="Alta",'Mapa final'!$P$12="Leve"),CONCATENATE("R",'Mapa final'!$A$12),"")</f>
        <v/>
      </c>
      <c r="U32" s="321"/>
      <c r="V32" s="319" t="str">
        <f>IF(AND('Mapa final'!$L$12="Alta",'Mapa final'!$P$12="Leve"),CONCATENATE("R",'Mapa final'!$A$12),"")</f>
        <v/>
      </c>
      <c r="W32" s="320"/>
      <c r="X32" s="320" t="str">
        <f>IF(AND('Mapa final'!$L$16="Baja",'Mapa final'!$P$16="Moderado"),CONCATENATE("R",'Mapa final'!$A$16),"")</f>
        <v>R3</v>
      </c>
      <c r="Y32" s="320"/>
      <c r="Z32" s="320" t="str">
        <f>IF(AND('Mapa final'!$L$12="Alta",'Mapa final'!$P$12="Leve"),CONCATENATE("R",'Mapa final'!$A$12),"")</f>
        <v/>
      </c>
      <c r="AA32" s="321"/>
      <c r="AB32" s="305" t="str">
        <f>IF(AND('Mapa final'!$L$12="Muy Alta",'Mapa final'!$P$12="Leve"),CONCATENATE("R",'Mapa final'!$A$12),"")</f>
        <v/>
      </c>
      <c r="AC32" s="299"/>
      <c r="AD32" s="299" t="str">
        <f>IF(AND('Mapa final'!$L$12="Muy Alta",'Mapa final'!$P$12="Leve"),CONCATENATE("R",'Mapa final'!$A$12),"")</f>
        <v/>
      </c>
      <c r="AE32" s="299"/>
      <c r="AF32" s="299" t="str">
        <f>IF(AND('Mapa final'!$L$12="Muy Alta",'Mapa final'!$P$12="Leve"),CONCATENATE("R",'Mapa final'!$A$12),"")</f>
        <v/>
      </c>
      <c r="AG32" s="300"/>
      <c r="AH32" s="310" t="str">
        <f>IF(AND('Mapa final'!$L$12="Muy Alta",'Mapa final'!$P$12="Catastrófico"),CONCATENATE("R",'Mapa final'!$A$12),"")</f>
        <v/>
      </c>
      <c r="AI32" s="311"/>
      <c r="AJ32" s="311" t="str">
        <f>IF(AND('Mapa final'!$L$12="Muy Alta",'Mapa final'!$P$12="Catastrófico"),CONCATENATE("R",'Mapa final'!$A$12),"")</f>
        <v/>
      </c>
      <c r="AK32" s="311"/>
      <c r="AL32" s="311" t="str">
        <f>IF(AND('Mapa final'!$L$12="Muy Alta",'Mapa final'!$P$12="Catastrófico"),CONCATENATE("R",'Mapa final'!$A$12),"")</f>
        <v/>
      </c>
      <c r="AM32" s="312"/>
      <c r="AN32" s="70"/>
      <c r="AO32" s="284"/>
      <c r="AP32" s="285"/>
      <c r="AQ32" s="285"/>
      <c r="AR32" s="285"/>
      <c r="AS32" s="285"/>
      <c r="AT32" s="286"/>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52"/>
      <c r="C33" s="252"/>
      <c r="D33" s="253"/>
      <c r="E33" s="293"/>
      <c r="F33" s="294"/>
      <c r="G33" s="294"/>
      <c r="H33" s="294"/>
      <c r="I33" s="294"/>
      <c r="J33" s="330"/>
      <c r="K33" s="328"/>
      <c r="L33" s="328"/>
      <c r="M33" s="328"/>
      <c r="N33" s="328"/>
      <c r="O33" s="329"/>
      <c r="P33" s="320"/>
      <c r="Q33" s="320"/>
      <c r="R33" s="320"/>
      <c r="S33" s="320"/>
      <c r="T33" s="320"/>
      <c r="U33" s="321"/>
      <c r="V33" s="319"/>
      <c r="W33" s="320"/>
      <c r="X33" s="320"/>
      <c r="Y33" s="320"/>
      <c r="Z33" s="320"/>
      <c r="AA33" s="321"/>
      <c r="AB33" s="305"/>
      <c r="AC33" s="299"/>
      <c r="AD33" s="299"/>
      <c r="AE33" s="299"/>
      <c r="AF33" s="299"/>
      <c r="AG33" s="300"/>
      <c r="AH33" s="310"/>
      <c r="AI33" s="311"/>
      <c r="AJ33" s="311"/>
      <c r="AK33" s="311"/>
      <c r="AL33" s="311"/>
      <c r="AM33" s="312"/>
      <c r="AN33" s="70"/>
      <c r="AO33" s="284"/>
      <c r="AP33" s="285"/>
      <c r="AQ33" s="285"/>
      <c r="AR33" s="285"/>
      <c r="AS33" s="285"/>
      <c r="AT33" s="286"/>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52"/>
      <c r="C34" s="252"/>
      <c r="D34" s="253"/>
      <c r="E34" s="293"/>
      <c r="F34" s="294"/>
      <c r="G34" s="294"/>
      <c r="H34" s="294"/>
      <c r="I34" s="294"/>
      <c r="J34" s="330" t="str">
        <f>IF(AND('Mapa final'!$L$12="Baja",'Mapa final'!$P$12="Leve"),CONCATENATE("R",'Mapa final'!$A$12),"")</f>
        <v/>
      </c>
      <c r="K34" s="328"/>
      <c r="L34" s="328" t="str">
        <f>IF(AND('Mapa final'!$L$12="Baja",'Mapa final'!$P$12="Leve"),CONCATENATE("R",'Mapa final'!$A$12),"")</f>
        <v/>
      </c>
      <c r="M34" s="328"/>
      <c r="N34" s="328" t="str">
        <f>IF(AND('Mapa final'!$L$12="Baja",'Mapa final'!$P$12="Leve"),CONCATENATE("R",'Mapa final'!$A$12),"")</f>
        <v/>
      </c>
      <c r="O34" s="329"/>
      <c r="P34" s="320" t="str">
        <f>IF(AND('Mapa final'!$L$12="Alta",'Mapa final'!$P$12="Leve"),CONCATENATE("R",'Mapa final'!$A$12),"")</f>
        <v/>
      </c>
      <c r="Q34" s="320"/>
      <c r="R34" s="320" t="str">
        <f>IF(AND('Mapa final'!$L$12="Alta",'Mapa final'!$P$12="Leve"),CONCATENATE("R",'Mapa final'!$A$12),"")</f>
        <v/>
      </c>
      <c r="S34" s="320"/>
      <c r="T34" s="320" t="str">
        <f>IF(AND('Mapa final'!$L$12="Alta",'Mapa final'!$P$12="Leve"),CONCATENATE("R",'Mapa final'!$A$12),"")</f>
        <v/>
      </c>
      <c r="U34" s="321"/>
      <c r="V34" s="319" t="str">
        <f>IF(AND('Mapa final'!$L$12="Alta",'Mapa final'!$P$12="Leve"),CONCATENATE("R",'Mapa final'!$A$12),"")</f>
        <v/>
      </c>
      <c r="W34" s="320"/>
      <c r="X34" s="320" t="str">
        <f>IF(AND('Mapa final'!$L$12="Alta",'Mapa final'!$P$12="Leve"),CONCATENATE("R",'Mapa final'!$A$12),"")</f>
        <v/>
      </c>
      <c r="Y34" s="320"/>
      <c r="Z34" s="320" t="str">
        <f>IF(AND('Mapa final'!$L$12="Alta",'Mapa final'!$P$12="Leve"),CONCATENATE("R",'Mapa final'!$A$12),"")</f>
        <v/>
      </c>
      <c r="AA34" s="321"/>
      <c r="AB34" s="305" t="str">
        <f>IF(AND('Mapa final'!$L$12="Muy Alta",'Mapa final'!$P$12="Leve"),CONCATENATE("R",'Mapa final'!$A$12),"")</f>
        <v/>
      </c>
      <c r="AC34" s="299"/>
      <c r="AD34" s="299" t="str">
        <f>IF(AND('Mapa final'!$L$12="Muy Alta",'Mapa final'!$P$12="Leve"),CONCATENATE("R",'Mapa final'!$A$12),"")</f>
        <v/>
      </c>
      <c r="AE34" s="299"/>
      <c r="AF34" s="299" t="str">
        <f>IF(AND('Mapa final'!$L$12="Muy Alta",'Mapa final'!$P$12="Leve"),CONCATENATE("R",'Mapa final'!$A$12),"")</f>
        <v/>
      </c>
      <c r="AG34" s="300"/>
      <c r="AH34" s="310" t="str">
        <f>IF(AND('Mapa final'!$L$12="Muy Alta",'Mapa final'!$P$12="Catastrófico"),CONCATENATE("R",'Mapa final'!$A$12),"")</f>
        <v/>
      </c>
      <c r="AI34" s="311"/>
      <c r="AJ34" s="311" t="str">
        <f>IF(AND('Mapa final'!$L$12="Muy Alta",'Mapa final'!$P$12="Catastrófico"),CONCATENATE("R",'Mapa final'!$A$12),"")</f>
        <v/>
      </c>
      <c r="AK34" s="311"/>
      <c r="AL34" s="311" t="str">
        <f>IF(AND('Mapa final'!$L$12="Muy Alta",'Mapa final'!$P$12="Catastrófico"),CONCATENATE("R",'Mapa final'!$A$12),"")</f>
        <v/>
      </c>
      <c r="AM34" s="312"/>
      <c r="AN34" s="70"/>
      <c r="AO34" s="284"/>
      <c r="AP34" s="285"/>
      <c r="AQ34" s="285"/>
      <c r="AR34" s="285"/>
      <c r="AS34" s="285"/>
      <c r="AT34" s="286"/>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52"/>
      <c r="C35" s="252"/>
      <c r="D35" s="253"/>
      <c r="E35" s="293"/>
      <c r="F35" s="294"/>
      <c r="G35" s="294"/>
      <c r="H35" s="294"/>
      <c r="I35" s="294"/>
      <c r="J35" s="330"/>
      <c r="K35" s="328"/>
      <c r="L35" s="328"/>
      <c r="M35" s="328"/>
      <c r="N35" s="328"/>
      <c r="O35" s="329"/>
      <c r="P35" s="320"/>
      <c r="Q35" s="320"/>
      <c r="R35" s="320"/>
      <c r="S35" s="320"/>
      <c r="T35" s="320"/>
      <c r="U35" s="321"/>
      <c r="V35" s="319"/>
      <c r="W35" s="320"/>
      <c r="X35" s="320"/>
      <c r="Y35" s="320"/>
      <c r="Z35" s="320"/>
      <c r="AA35" s="321"/>
      <c r="AB35" s="305"/>
      <c r="AC35" s="299"/>
      <c r="AD35" s="299"/>
      <c r="AE35" s="299"/>
      <c r="AF35" s="299"/>
      <c r="AG35" s="300"/>
      <c r="AH35" s="310"/>
      <c r="AI35" s="311"/>
      <c r="AJ35" s="311"/>
      <c r="AK35" s="311"/>
      <c r="AL35" s="311"/>
      <c r="AM35" s="312"/>
      <c r="AN35" s="70"/>
      <c r="AO35" s="284"/>
      <c r="AP35" s="285"/>
      <c r="AQ35" s="285"/>
      <c r="AR35" s="285"/>
      <c r="AS35" s="285"/>
      <c r="AT35" s="286"/>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52"/>
      <c r="C36" s="252"/>
      <c r="D36" s="253"/>
      <c r="E36" s="293"/>
      <c r="F36" s="294"/>
      <c r="G36" s="294"/>
      <c r="H36" s="294"/>
      <c r="I36" s="294"/>
      <c r="J36" s="330" t="str">
        <f>IF(AND('Mapa final'!$L$12="Baja",'Mapa final'!$P$12="Leve"),CONCATENATE("R",'Mapa final'!$A$12),"")</f>
        <v/>
      </c>
      <c r="K36" s="328"/>
      <c r="L36" s="328" t="str">
        <f>IF(AND('Mapa final'!$L$12="Baja",'Mapa final'!$P$12="Leve"),CONCATENATE("R",'Mapa final'!$A$12),"")</f>
        <v/>
      </c>
      <c r="M36" s="328"/>
      <c r="N36" s="328" t="str">
        <f>IF(AND('Mapa final'!$L$12="Baja",'Mapa final'!$P$12="Leve"),CONCATENATE("R",'Mapa final'!$A$12),"")</f>
        <v/>
      </c>
      <c r="O36" s="329"/>
      <c r="P36" s="320" t="str">
        <f>IF(AND('Mapa final'!$L$12="Alta",'Mapa final'!$P$12="Leve"),CONCATENATE("R",'Mapa final'!$A$12),"")</f>
        <v/>
      </c>
      <c r="Q36" s="320"/>
      <c r="R36" s="320" t="str">
        <f>IF(AND('Mapa final'!$L$12="Alta",'Mapa final'!$P$12="Leve"),CONCATENATE("R",'Mapa final'!$A$12),"")</f>
        <v/>
      </c>
      <c r="S36" s="320"/>
      <c r="T36" s="320" t="str">
        <f>IF(AND('Mapa final'!$L$12="Alta",'Mapa final'!$P$12="Leve"),CONCATENATE("R",'Mapa final'!$A$12),"")</f>
        <v/>
      </c>
      <c r="U36" s="321"/>
      <c r="V36" s="319" t="str">
        <f>IF(AND('Mapa final'!$L$12="Alta",'Mapa final'!$P$12="Leve"),CONCATENATE("R",'Mapa final'!$A$12),"")</f>
        <v/>
      </c>
      <c r="W36" s="320"/>
      <c r="X36" s="320" t="str">
        <f>IF(AND('Mapa final'!$L$12="Alta",'Mapa final'!$P$12="Leve"),CONCATENATE("R",'Mapa final'!$A$12),"")</f>
        <v/>
      </c>
      <c r="Y36" s="320"/>
      <c r="Z36" s="320" t="str">
        <f>IF(AND('Mapa final'!$L$12="Alta",'Mapa final'!$P$12="Leve"),CONCATENATE("R",'Mapa final'!$A$12),"")</f>
        <v/>
      </c>
      <c r="AA36" s="321"/>
      <c r="AB36" s="305" t="str">
        <f>IF(AND('Mapa final'!$L$12="Muy Alta",'Mapa final'!$P$12="Leve"),CONCATENATE("R",'Mapa final'!$A$12),"")</f>
        <v/>
      </c>
      <c r="AC36" s="299"/>
      <c r="AD36" s="299" t="str">
        <f>IF(AND('Mapa final'!$L$12="Muy Alta",'Mapa final'!$P$12="Leve"),CONCATENATE("R",'Mapa final'!$A$12),"")</f>
        <v/>
      </c>
      <c r="AE36" s="299"/>
      <c r="AF36" s="299" t="str">
        <f>IF(AND('Mapa final'!$L$12="Muy Alta",'Mapa final'!$P$12="Leve"),CONCATENATE("R",'Mapa final'!$A$12),"")</f>
        <v/>
      </c>
      <c r="AG36" s="300"/>
      <c r="AH36" s="310" t="str">
        <f>IF(AND('Mapa final'!$L$12="Muy Alta",'Mapa final'!$P$12="Catastrófico"),CONCATENATE("R",'Mapa final'!$A$12),"")</f>
        <v/>
      </c>
      <c r="AI36" s="311"/>
      <c r="AJ36" s="311" t="str">
        <f>IF(AND('Mapa final'!$L$12="Muy Alta",'Mapa final'!$P$12="Catastrófico"),CONCATENATE("R",'Mapa final'!$A$12),"")</f>
        <v/>
      </c>
      <c r="AK36" s="311"/>
      <c r="AL36" s="311" t="str">
        <f>IF(AND('Mapa final'!$L$12="Muy Alta",'Mapa final'!$P$12="Catastrófico"),CONCATENATE("R",'Mapa final'!$A$12),"")</f>
        <v/>
      </c>
      <c r="AM36" s="312"/>
      <c r="AN36" s="70"/>
      <c r="AO36" s="284"/>
      <c r="AP36" s="285"/>
      <c r="AQ36" s="285"/>
      <c r="AR36" s="285"/>
      <c r="AS36" s="285"/>
      <c r="AT36" s="286"/>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52"/>
      <c r="C37" s="252"/>
      <c r="D37" s="253"/>
      <c r="E37" s="296"/>
      <c r="F37" s="297"/>
      <c r="G37" s="297"/>
      <c r="H37" s="297"/>
      <c r="I37" s="297"/>
      <c r="J37" s="331"/>
      <c r="K37" s="332"/>
      <c r="L37" s="332"/>
      <c r="M37" s="332"/>
      <c r="N37" s="332"/>
      <c r="O37" s="333"/>
      <c r="P37" s="323"/>
      <c r="Q37" s="323"/>
      <c r="R37" s="323"/>
      <c r="S37" s="323"/>
      <c r="T37" s="323"/>
      <c r="U37" s="324"/>
      <c r="V37" s="322"/>
      <c r="W37" s="323"/>
      <c r="X37" s="323"/>
      <c r="Y37" s="323"/>
      <c r="Z37" s="323"/>
      <c r="AA37" s="324"/>
      <c r="AB37" s="309"/>
      <c r="AC37" s="301"/>
      <c r="AD37" s="301"/>
      <c r="AE37" s="301"/>
      <c r="AF37" s="301"/>
      <c r="AG37" s="302"/>
      <c r="AH37" s="313"/>
      <c r="AI37" s="314"/>
      <c r="AJ37" s="314"/>
      <c r="AK37" s="314"/>
      <c r="AL37" s="314"/>
      <c r="AM37" s="315"/>
      <c r="AN37" s="70"/>
      <c r="AO37" s="287"/>
      <c r="AP37" s="288"/>
      <c r="AQ37" s="288"/>
      <c r="AR37" s="288"/>
      <c r="AS37" s="288"/>
      <c r="AT37" s="289"/>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52"/>
      <c r="C38" s="252"/>
      <c r="D38" s="253"/>
      <c r="E38" s="290" t="s">
        <v>180</v>
      </c>
      <c r="F38" s="291"/>
      <c r="G38" s="291"/>
      <c r="H38" s="291"/>
      <c r="I38" s="292"/>
      <c r="J38" s="334" t="str">
        <f>IF(AND('Mapa final'!$L$12="Baja",'Mapa final'!$P$12="Leve"),CONCATENATE("R",'Mapa final'!$A$12),"")</f>
        <v/>
      </c>
      <c r="K38" s="335"/>
      <c r="L38" s="335" t="str">
        <f>IF(AND('Mapa final'!$L$12="Baja",'Mapa final'!$P$12="Leve"),CONCATENATE("R",'Mapa final'!$A$12),"")</f>
        <v/>
      </c>
      <c r="M38" s="335"/>
      <c r="N38" s="335" t="str">
        <f>IF(AND('Mapa final'!$L$12="Baja",'Mapa final'!$P$12="Leve"),CONCATENATE("R",'Mapa final'!$A$12),"")</f>
        <v/>
      </c>
      <c r="O38" s="336"/>
      <c r="P38" s="334" t="str">
        <f>IF(AND('Mapa final'!$L$12="Baja",'Mapa final'!$P$12="Leve"),CONCATENATE("R",'Mapa final'!$A$12),"")</f>
        <v/>
      </c>
      <c r="Q38" s="335"/>
      <c r="R38" s="335" t="str">
        <f>IF(AND('Mapa final'!$L$12="Baja",'Mapa final'!$P$12="Leve"),CONCATENATE("R",'Mapa final'!$A$12),"")</f>
        <v/>
      </c>
      <c r="S38" s="335"/>
      <c r="T38" s="335" t="str">
        <f>IF(AND('Mapa final'!$L$12="Baja",'Mapa final'!$P$12="Leve"),CONCATENATE("R",'Mapa final'!$A$12),"")</f>
        <v/>
      </c>
      <c r="U38" s="336"/>
      <c r="V38" s="325" t="str">
        <f>IF(AND('Mapa final'!$L$12="Alta",'Mapa final'!$P$12="Leve"),CONCATENATE("R",'Mapa final'!$A$12),"")</f>
        <v/>
      </c>
      <c r="W38" s="326"/>
      <c r="X38" s="326" t="str">
        <f>IF(AND('Mapa final'!$L$12="Alta",'Mapa final'!$P$12="Leve"),CONCATENATE("R",'Mapa final'!$A$12),"")</f>
        <v/>
      </c>
      <c r="Y38" s="326"/>
      <c r="Z38" s="326" t="str">
        <f>IF(AND('Mapa final'!$L$12="Alta",'Mapa final'!$P$12="Leve"),CONCATENATE("R",'Mapa final'!$A$12),"")</f>
        <v/>
      </c>
      <c r="AA38" s="327"/>
      <c r="AB38" s="303" t="str">
        <f>IF(AND('Mapa final'!$L$12="Muy Alta",'Mapa final'!$P$12="Leve"),CONCATENATE("R",'Mapa final'!$A$12),"")</f>
        <v/>
      </c>
      <c r="AC38" s="304"/>
      <c r="AD38" s="304" t="str">
        <f>IF(AND('Mapa final'!$L$12="Muy Alta",'Mapa final'!$P$12="Leve"),CONCATENATE("R",'Mapa final'!$A$12),"")</f>
        <v/>
      </c>
      <c r="AE38" s="304"/>
      <c r="AF38" s="304" t="str">
        <f>IF(AND('Mapa final'!$L$12="Muy Alta",'Mapa final'!$P$12="Leve"),CONCATENATE("R",'Mapa final'!$A$12),"")</f>
        <v/>
      </c>
      <c r="AG38" s="306"/>
      <c r="AH38" s="316" t="str">
        <f>IF(AND('Mapa final'!$L$12="Muy Alta",'Mapa final'!$P$12="Catastrófico"),CONCATENATE("R",'Mapa final'!$A$12),"")</f>
        <v/>
      </c>
      <c r="AI38" s="317"/>
      <c r="AJ38" s="317" t="str">
        <f>IF(AND('Mapa final'!$L$12="Muy Alta",'Mapa final'!$P$12="Catastrófico"),CONCATENATE("R",'Mapa final'!$A$12),"")</f>
        <v/>
      </c>
      <c r="AK38" s="317"/>
      <c r="AL38" s="317" t="str">
        <f>IF(AND('Mapa final'!$L$12="Muy Alta",'Mapa final'!$P$12="Catastrófico"),CONCATENATE("R",'Mapa final'!$A$12),"")</f>
        <v/>
      </c>
      <c r="AM38" s="318"/>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52"/>
      <c r="C39" s="252"/>
      <c r="D39" s="253"/>
      <c r="E39" s="293"/>
      <c r="F39" s="294"/>
      <c r="G39" s="294"/>
      <c r="H39" s="294"/>
      <c r="I39" s="295"/>
      <c r="J39" s="330"/>
      <c r="K39" s="328"/>
      <c r="L39" s="328"/>
      <c r="M39" s="328"/>
      <c r="N39" s="328"/>
      <c r="O39" s="329"/>
      <c r="P39" s="330"/>
      <c r="Q39" s="328"/>
      <c r="R39" s="328"/>
      <c r="S39" s="328"/>
      <c r="T39" s="328"/>
      <c r="U39" s="329"/>
      <c r="V39" s="319"/>
      <c r="W39" s="320"/>
      <c r="X39" s="320"/>
      <c r="Y39" s="320"/>
      <c r="Z39" s="320"/>
      <c r="AA39" s="321"/>
      <c r="AB39" s="305"/>
      <c r="AC39" s="299"/>
      <c r="AD39" s="299"/>
      <c r="AE39" s="299"/>
      <c r="AF39" s="299"/>
      <c r="AG39" s="300"/>
      <c r="AH39" s="310"/>
      <c r="AI39" s="311"/>
      <c r="AJ39" s="311"/>
      <c r="AK39" s="311"/>
      <c r="AL39" s="311"/>
      <c r="AM39" s="312"/>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52"/>
      <c r="C40" s="252"/>
      <c r="D40" s="253"/>
      <c r="E40" s="293"/>
      <c r="F40" s="294"/>
      <c r="G40" s="294"/>
      <c r="H40" s="294"/>
      <c r="I40" s="295"/>
      <c r="J40" s="330" t="str">
        <f>IF(AND('Mapa final'!$L$12="Baja",'Mapa final'!$P$12="Leve"),CONCATENATE("R",'Mapa final'!$A$12),"")</f>
        <v/>
      </c>
      <c r="K40" s="328"/>
      <c r="L40" s="328" t="str">
        <f>IF(AND('Mapa final'!$L$12="Baja",'Mapa final'!$P$12="Leve"),CONCATENATE("R",'Mapa final'!$A$12),"")</f>
        <v/>
      </c>
      <c r="M40" s="328"/>
      <c r="N40" s="328" t="str">
        <f>IF(AND('Mapa final'!$L$12="Baja",'Mapa final'!$P$12="Leve"),CONCATENATE("R",'Mapa final'!$A$12),"")</f>
        <v/>
      </c>
      <c r="O40" s="329"/>
      <c r="P40" s="330" t="str">
        <f>IF(AND('Mapa final'!$L$12="Baja",'Mapa final'!$P$12="Leve"),CONCATENATE("R",'Mapa final'!$A$12),"")</f>
        <v/>
      </c>
      <c r="Q40" s="328"/>
      <c r="R40" s="328" t="str">
        <f>IF(AND('Mapa final'!$L$12="Baja",'Mapa final'!$P$12="Leve"),CONCATENATE("R",'Mapa final'!$A$12),"")</f>
        <v/>
      </c>
      <c r="S40" s="328"/>
      <c r="T40" s="328" t="str">
        <f>IF(AND('Mapa final'!$L$12="Baja",'Mapa final'!$P$12="Leve"),CONCATENATE("R",'Mapa final'!$A$12),"")</f>
        <v/>
      </c>
      <c r="U40" s="329"/>
      <c r="V40" s="319" t="str">
        <f>IF(AND('Mapa final'!$L$12="Alta",'Mapa final'!$P$12="Leve"),CONCATENATE("R",'Mapa final'!$A$12),"")</f>
        <v/>
      </c>
      <c r="W40" s="320"/>
      <c r="X40" s="320" t="str">
        <f>IF(AND('Mapa final'!$L$12="Alta",'Mapa final'!$P$12="Leve"),CONCATENATE("R",'Mapa final'!$A$12),"")</f>
        <v/>
      </c>
      <c r="Y40" s="320"/>
      <c r="Z40" s="320" t="str">
        <f>IF(AND('Mapa final'!$L$12="Alta",'Mapa final'!$P$12="Leve"),CONCATENATE("R",'Mapa final'!$A$12),"")</f>
        <v/>
      </c>
      <c r="AA40" s="321"/>
      <c r="AB40" s="305" t="str">
        <f>IF(AND('Mapa final'!$L$12="Muy Alta",'Mapa final'!$P$12="Leve"),CONCATENATE("R",'Mapa final'!$A$12),"")</f>
        <v/>
      </c>
      <c r="AC40" s="299"/>
      <c r="AD40" s="299" t="str">
        <f>IF(AND('Mapa final'!$L$12="Muy Alta",'Mapa final'!$P$12="Leve"),CONCATENATE("R",'Mapa final'!$A$12),"")</f>
        <v/>
      </c>
      <c r="AE40" s="299"/>
      <c r="AF40" s="299" t="str">
        <f>IF(AND('Mapa final'!$L$12="Muy Alta",'Mapa final'!$P$12="Leve"),CONCATENATE("R",'Mapa final'!$A$12),"")</f>
        <v/>
      </c>
      <c r="AG40" s="300"/>
      <c r="AH40" s="310" t="str">
        <f>IF(AND('Mapa final'!$L$12="Muy Alta",'Mapa final'!$P$12="Catastrófico"),CONCATENATE("R",'Mapa final'!$A$12),"")</f>
        <v/>
      </c>
      <c r="AI40" s="311"/>
      <c r="AJ40" s="311" t="str">
        <f>IF(AND('Mapa final'!$L$12="Muy Alta",'Mapa final'!$P$12="Catastrófico"),CONCATENATE("R",'Mapa final'!$A$12),"")</f>
        <v/>
      </c>
      <c r="AK40" s="311"/>
      <c r="AL40" s="311" t="str">
        <f>IF(AND('Mapa final'!$L$12="Muy Alta",'Mapa final'!$P$12="Catastrófico"),CONCATENATE("R",'Mapa final'!$A$12),"")</f>
        <v/>
      </c>
      <c r="AM40" s="312"/>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52"/>
      <c r="C41" s="252"/>
      <c r="D41" s="253"/>
      <c r="E41" s="293"/>
      <c r="F41" s="294"/>
      <c r="G41" s="294"/>
      <c r="H41" s="294"/>
      <c r="I41" s="295"/>
      <c r="J41" s="330"/>
      <c r="K41" s="328"/>
      <c r="L41" s="328"/>
      <c r="M41" s="328"/>
      <c r="N41" s="328"/>
      <c r="O41" s="329"/>
      <c r="P41" s="330"/>
      <c r="Q41" s="328"/>
      <c r="R41" s="328"/>
      <c r="S41" s="328"/>
      <c r="T41" s="328"/>
      <c r="U41" s="329"/>
      <c r="V41" s="319"/>
      <c r="W41" s="320"/>
      <c r="X41" s="320"/>
      <c r="Y41" s="320"/>
      <c r="Z41" s="320"/>
      <c r="AA41" s="321"/>
      <c r="AB41" s="305"/>
      <c r="AC41" s="299"/>
      <c r="AD41" s="299"/>
      <c r="AE41" s="299"/>
      <c r="AF41" s="299"/>
      <c r="AG41" s="300"/>
      <c r="AH41" s="310"/>
      <c r="AI41" s="311"/>
      <c r="AJ41" s="311"/>
      <c r="AK41" s="311"/>
      <c r="AL41" s="311"/>
      <c r="AM41" s="312"/>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52"/>
      <c r="C42" s="252"/>
      <c r="D42" s="253"/>
      <c r="E42" s="293"/>
      <c r="F42" s="294"/>
      <c r="G42" s="294"/>
      <c r="H42" s="294"/>
      <c r="I42" s="295"/>
      <c r="J42" s="330" t="str">
        <f>IF(AND('Mapa final'!$L$12="Baja",'Mapa final'!$P$12="Leve"),CONCATENATE("R",'Mapa final'!$A$12),"")</f>
        <v/>
      </c>
      <c r="K42" s="328"/>
      <c r="L42" s="328" t="str">
        <f>IF(AND('Mapa final'!$L$12="Baja",'Mapa final'!$P$12="Leve"),CONCATENATE("R",'Mapa final'!$A$12),"")</f>
        <v/>
      </c>
      <c r="M42" s="328"/>
      <c r="N42" s="328" t="str">
        <f>IF(AND('Mapa final'!$L$12="Baja",'Mapa final'!$P$12="Leve"),CONCATENATE("R",'Mapa final'!$A$12),"")</f>
        <v/>
      </c>
      <c r="O42" s="329"/>
      <c r="P42" s="330" t="str">
        <f>IF(AND('Mapa final'!$L$12="Baja",'Mapa final'!$P$12="Leve"),CONCATENATE("R",'Mapa final'!$A$12),"")</f>
        <v/>
      </c>
      <c r="Q42" s="328"/>
      <c r="R42" s="328" t="str">
        <f>IF(AND('Mapa final'!$L$12="Baja",'Mapa final'!$P$12="Leve"),CONCATENATE("R",'Mapa final'!$A$12),"")</f>
        <v/>
      </c>
      <c r="S42" s="328"/>
      <c r="T42" s="328" t="str">
        <f>IF(AND('Mapa final'!$L$12="Baja",'Mapa final'!$P$12="Leve"),CONCATENATE("R",'Mapa final'!$A$12),"")</f>
        <v/>
      </c>
      <c r="U42" s="329"/>
      <c r="V42" s="319" t="str">
        <f>IF(AND('Mapa final'!$L$12="Alta",'Mapa final'!$P$12="Leve"),CONCATENATE("R",'Mapa final'!$A$12),"")</f>
        <v/>
      </c>
      <c r="W42" s="320"/>
      <c r="X42" s="320" t="str">
        <f>IF(AND('Mapa final'!$L$12="Alta",'Mapa final'!$P$12="Leve"),CONCATENATE("R",'Mapa final'!$A$12),"")</f>
        <v/>
      </c>
      <c r="Y42" s="320"/>
      <c r="Z42" s="320" t="str">
        <f>IF(AND('Mapa final'!$L$12="Alta",'Mapa final'!$P$12="Leve"),CONCATENATE("R",'Mapa final'!$A$12),"")</f>
        <v/>
      </c>
      <c r="AA42" s="321"/>
      <c r="AB42" s="305" t="str">
        <f>IF(AND('Mapa final'!$L$12="Muy Alta",'Mapa final'!$P$12="Leve"),CONCATENATE("R",'Mapa final'!$A$12),"")</f>
        <v/>
      </c>
      <c r="AC42" s="299"/>
      <c r="AD42" s="299" t="str">
        <f>IF(AND('Mapa final'!$L$12="Muy Alta",'Mapa final'!$P$12="Leve"),CONCATENATE("R",'Mapa final'!$A$12),"")</f>
        <v/>
      </c>
      <c r="AE42" s="299"/>
      <c r="AF42" s="299" t="str">
        <f>IF(AND('Mapa final'!$L$12="Muy Alta",'Mapa final'!$P$12="Leve"),CONCATENATE("R",'Mapa final'!$A$12),"")</f>
        <v/>
      </c>
      <c r="AG42" s="300"/>
      <c r="AH42" s="310" t="str">
        <f>IF(AND('Mapa final'!$L$12="Muy Alta",'Mapa final'!$P$12="Catastrófico"),CONCATENATE("R",'Mapa final'!$A$12),"")</f>
        <v/>
      </c>
      <c r="AI42" s="311"/>
      <c r="AJ42" s="311" t="str">
        <f>IF(AND('Mapa final'!$L$12="Muy Alta",'Mapa final'!$P$12="Catastrófico"),CONCATENATE("R",'Mapa final'!$A$12),"")</f>
        <v/>
      </c>
      <c r="AK42" s="311"/>
      <c r="AL42" s="311" t="str">
        <f>IF(AND('Mapa final'!$L$12="Muy Alta",'Mapa final'!$P$12="Catastrófico"),CONCATENATE("R",'Mapa final'!$A$12),"")</f>
        <v/>
      </c>
      <c r="AM42" s="312"/>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52"/>
      <c r="C43" s="252"/>
      <c r="D43" s="253"/>
      <c r="E43" s="293"/>
      <c r="F43" s="294"/>
      <c r="G43" s="294"/>
      <c r="H43" s="294"/>
      <c r="I43" s="295"/>
      <c r="J43" s="330"/>
      <c r="K43" s="328"/>
      <c r="L43" s="328"/>
      <c r="M43" s="328"/>
      <c r="N43" s="328"/>
      <c r="O43" s="329"/>
      <c r="P43" s="330"/>
      <c r="Q43" s="328"/>
      <c r="R43" s="328"/>
      <c r="S43" s="328"/>
      <c r="T43" s="328"/>
      <c r="U43" s="329"/>
      <c r="V43" s="319"/>
      <c r="W43" s="320"/>
      <c r="X43" s="320"/>
      <c r="Y43" s="320"/>
      <c r="Z43" s="320"/>
      <c r="AA43" s="321"/>
      <c r="AB43" s="305"/>
      <c r="AC43" s="299"/>
      <c r="AD43" s="299"/>
      <c r="AE43" s="299"/>
      <c r="AF43" s="299"/>
      <c r="AG43" s="300"/>
      <c r="AH43" s="310"/>
      <c r="AI43" s="311"/>
      <c r="AJ43" s="311"/>
      <c r="AK43" s="311"/>
      <c r="AL43" s="311"/>
      <c r="AM43" s="312"/>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52"/>
      <c r="C44" s="252"/>
      <c r="D44" s="253"/>
      <c r="E44" s="293"/>
      <c r="F44" s="294"/>
      <c r="G44" s="294"/>
      <c r="H44" s="294"/>
      <c r="I44" s="295"/>
      <c r="J44" s="330" t="str">
        <f>IF(AND('Mapa final'!$L$12="Baja",'Mapa final'!$P$12="Leve"),CONCATENATE("R",'Mapa final'!$A$12),"")</f>
        <v/>
      </c>
      <c r="K44" s="328"/>
      <c r="L44" s="328" t="str">
        <f>IF(AND('Mapa final'!$L$12="Baja",'Mapa final'!$P$12="Leve"),CONCATENATE("R",'Mapa final'!$A$12),"")</f>
        <v/>
      </c>
      <c r="M44" s="328"/>
      <c r="N44" s="328" t="str">
        <f>IF(AND('Mapa final'!$L$12="Baja",'Mapa final'!$P$12="Leve"),CONCATENATE("R",'Mapa final'!$A$12),"")</f>
        <v/>
      </c>
      <c r="O44" s="329"/>
      <c r="P44" s="330" t="str">
        <f>IF(AND('Mapa final'!$L$12="Baja",'Mapa final'!$P$12="Leve"),CONCATENATE("R",'Mapa final'!$A$12),"")</f>
        <v/>
      </c>
      <c r="Q44" s="328"/>
      <c r="R44" s="328" t="str">
        <f>IF(AND('Mapa final'!$L$12="Baja",'Mapa final'!$P$12="Leve"),CONCATENATE("R",'Mapa final'!$A$12),"")</f>
        <v/>
      </c>
      <c r="S44" s="328"/>
      <c r="T44" s="328" t="str">
        <f>IF(AND('Mapa final'!$L$12="Baja",'Mapa final'!$P$12="Leve"),CONCATENATE("R",'Mapa final'!$A$12),"")</f>
        <v/>
      </c>
      <c r="U44" s="329"/>
      <c r="V44" s="319" t="str">
        <f>IF(AND('Mapa final'!$L$12="Alta",'Mapa final'!$P$12="Leve"),CONCATENATE("R",'Mapa final'!$A$12),"")</f>
        <v/>
      </c>
      <c r="W44" s="320"/>
      <c r="X44" s="320" t="str">
        <f>IF(AND('Mapa final'!$L$12="Alta",'Mapa final'!$P$12="Leve"),CONCATENATE("R",'Mapa final'!$A$12),"")</f>
        <v/>
      </c>
      <c r="Y44" s="320"/>
      <c r="Z44" s="320" t="str">
        <f>IF(AND('Mapa final'!$L$12="Alta",'Mapa final'!$P$12="Leve"),CONCATENATE("R",'Mapa final'!$A$12),"")</f>
        <v/>
      </c>
      <c r="AA44" s="321"/>
      <c r="AB44" s="305" t="str">
        <f>IF(AND('Mapa final'!$L$12="Muy Alta",'Mapa final'!$P$12="Leve"),CONCATENATE("R",'Mapa final'!$A$12),"")</f>
        <v/>
      </c>
      <c r="AC44" s="299"/>
      <c r="AD44" s="299" t="str">
        <f>IF(AND('Mapa final'!$L$12="Muy Alta",'Mapa final'!$P$12="Leve"),CONCATENATE("R",'Mapa final'!$A$12),"")</f>
        <v/>
      </c>
      <c r="AE44" s="299"/>
      <c r="AF44" s="299" t="str">
        <f>IF(AND('Mapa final'!$L$12="Muy Alta",'Mapa final'!$P$12="Leve"),CONCATENATE("R",'Mapa final'!$A$12),"")</f>
        <v/>
      </c>
      <c r="AG44" s="300"/>
      <c r="AH44" s="310" t="str">
        <f>IF(AND('Mapa final'!$L$12="Muy Alta",'Mapa final'!$P$12="Catastrófico"),CONCATENATE("R",'Mapa final'!$A$12),"")</f>
        <v/>
      </c>
      <c r="AI44" s="311"/>
      <c r="AJ44" s="311" t="str">
        <f>IF(AND('Mapa final'!$L$12="Muy Alta",'Mapa final'!$P$12="Catastrófico"),CONCATENATE("R",'Mapa final'!$A$12),"")</f>
        <v/>
      </c>
      <c r="AK44" s="311"/>
      <c r="AL44" s="311" t="str">
        <f>IF(AND('Mapa final'!$L$12="Muy Alta",'Mapa final'!$P$12="Catastrófico"),CONCATENATE("R",'Mapa final'!$A$12),"")</f>
        <v/>
      </c>
      <c r="AM44" s="312"/>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52"/>
      <c r="C45" s="252"/>
      <c r="D45" s="253"/>
      <c r="E45" s="296"/>
      <c r="F45" s="297"/>
      <c r="G45" s="297"/>
      <c r="H45" s="297"/>
      <c r="I45" s="298"/>
      <c r="J45" s="331"/>
      <c r="K45" s="332"/>
      <c r="L45" s="332"/>
      <c r="M45" s="332"/>
      <c r="N45" s="332"/>
      <c r="O45" s="333"/>
      <c r="P45" s="331"/>
      <c r="Q45" s="332"/>
      <c r="R45" s="332"/>
      <c r="S45" s="332"/>
      <c r="T45" s="332"/>
      <c r="U45" s="333"/>
      <c r="V45" s="322"/>
      <c r="W45" s="323"/>
      <c r="X45" s="323"/>
      <c r="Y45" s="323"/>
      <c r="Z45" s="323"/>
      <c r="AA45" s="324"/>
      <c r="AB45" s="309"/>
      <c r="AC45" s="301"/>
      <c r="AD45" s="301"/>
      <c r="AE45" s="301"/>
      <c r="AF45" s="301"/>
      <c r="AG45" s="302"/>
      <c r="AH45" s="313"/>
      <c r="AI45" s="314"/>
      <c r="AJ45" s="314"/>
      <c r="AK45" s="314"/>
      <c r="AL45" s="314"/>
      <c r="AM45" s="315"/>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90" t="s">
        <v>181</v>
      </c>
      <c r="K46" s="291"/>
      <c r="L46" s="291"/>
      <c r="M46" s="291"/>
      <c r="N46" s="291"/>
      <c r="O46" s="292"/>
      <c r="P46" s="290" t="s">
        <v>182</v>
      </c>
      <c r="Q46" s="291"/>
      <c r="R46" s="291"/>
      <c r="S46" s="291"/>
      <c r="T46" s="291"/>
      <c r="U46" s="292"/>
      <c r="V46" s="290" t="s">
        <v>183</v>
      </c>
      <c r="W46" s="291"/>
      <c r="X46" s="291"/>
      <c r="Y46" s="291"/>
      <c r="Z46" s="291"/>
      <c r="AA46" s="292"/>
      <c r="AB46" s="290" t="s">
        <v>184</v>
      </c>
      <c r="AC46" s="308"/>
      <c r="AD46" s="291"/>
      <c r="AE46" s="291"/>
      <c r="AF46" s="291"/>
      <c r="AG46" s="292"/>
      <c r="AH46" s="290" t="s">
        <v>185</v>
      </c>
      <c r="AI46" s="291"/>
      <c r="AJ46" s="291"/>
      <c r="AK46" s="291"/>
      <c r="AL46" s="291"/>
      <c r="AM46" s="292"/>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93"/>
      <c r="K47" s="294"/>
      <c r="L47" s="294"/>
      <c r="M47" s="294"/>
      <c r="N47" s="294"/>
      <c r="O47" s="295"/>
      <c r="P47" s="293"/>
      <c r="Q47" s="294"/>
      <c r="R47" s="294"/>
      <c r="S47" s="294"/>
      <c r="T47" s="294"/>
      <c r="U47" s="295"/>
      <c r="V47" s="293"/>
      <c r="W47" s="294"/>
      <c r="X47" s="294"/>
      <c r="Y47" s="294"/>
      <c r="Z47" s="294"/>
      <c r="AA47" s="295"/>
      <c r="AB47" s="293"/>
      <c r="AC47" s="294"/>
      <c r="AD47" s="294"/>
      <c r="AE47" s="294"/>
      <c r="AF47" s="294"/>
      <c r="AG47" s="295"/>
      <c r="AH47" s="293"/>
      <c r="AI47" s="294"/>
      <c r="AJ47" s="294"/>
      <c r="AK47" s="294"/>
      <c r="AL47" s="294"/>
      <c r="AM47" s="295"/>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93"/>
      <c r="K48" s="294"/>
      <c r="L48" s="294"/>
      <c r="M48" s="294"/>
      <c r="N48" s="294"/>
      <c r="O48" s="295"/>
      <c r="P48" s="293"/>
      <c r="Q48" s="294"/>
      <c r="R48" s="294"/>
      <c r="S48" s="294"/>
      <c r="T48" s="294"/>
      <c r="U48" s="295"/>
      <c r="V48" s="293"/>
      <c r="W48" s="294"/>
      <c r="X48" s="294"/>
      <c r="Y48" s="294"/>
      <c r="Z48" s="294"/>
      <c r="AA48" s="295"/>
      <c r="AB48" s="293"/>
      <c r="AC48" s="294"/>
      <c r="AD48" s="294"/>
      <c r="AE48" s="294"/>
      <c r="AF48" s="294"/>
      <c r="AG48" s="295"/>
      <c r="AH48" s="293"/>
      <c r="AI48" s="294"/>
      <c r="AJ48" s="294"/>
      <c r="AK48" s="294"/>
      <c r="AL48" s="294"/>
      <c r="AM48" s="295"/>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93"/>
      <c r="K49" s="294"/>
      <c r="L49" s="294"/>
      <c r="M49" s="294"/>
      <c r="N49" s="294"/>
      <c r="O49" s="295"/>
      <c r="P49" s="293"/>
      <c r="Q49" s="294"/>
      <c r="R49" s="294"/>
      <c r="S49" s="294"/>
      <c r="T49" s="294"/>
      <c r="U49" s="295"/>
      <c r="V49" s="293"/>
      <c r="W49" s="294"/>
      <c r="X49" s="294"/>
      <c r="Y49" s="294"/>
      <c r="Z49" s="294"/>
      <c r="AA49" s="295"/>
      <c r="AB49" s="293"/>
      <c r="AC49" s="294"/>
      <c r="AD49" s="294"/>
      <c r="AE49" s="294"/>
      <c r="AF49" s="294"/>
      <c r="AG49" s="295"/>
      <c r="AH49" s="293"/>
      <c r="AI49" s="294"/>
      <c r="AJ49" s="294"/>
      <c r="AK49" s="294"/>
      <c r="AL49" s="294"/>
      <c r="AM49" s="295"/>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93"/>
      <c r="K50" s="294"/>
      <c r="L50" s="294"/>
      <c r="M50" s="294"/>
      <c r="N50" s="294"/>
      <c r="O50" s="295"/>
      <c r="P50" s="293"/>
      <c r="Q50" s="294"/>
      <c r="R50" s="294"/>
      <c r="S50" s="294"/>
      <c r="T50" s="294"/>
      <c r="U50" s="295"/>
      <c r="V50" s="293"/>
      <c r="W50" s="294"/>
      <c r="X50" s="294"/>
      <c r="Y50" s="294"/>
      <c r="Z50" s="294"/>
      <c r="AA50" s="295"/>
      <c r="AB50" s="293"/>
      <c r="AC50" s="294"/>
      <c r="AD50" s="294"/>
      <c r="AE50" s="294"/>
      <c r="AF50" s="294"/>
      <c r="AG50" s="295"/>
      <c r="AH50" s="293"/>
      <c r="AI50" s="294"/>
      <c r="AJ50" s="294"/>
      <c r="AK50" s="294"/>
      <c r="AL50" s="294"/>
      <c r="AM50" s="295"/>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96"/>
      <c r="K51" s="297"/>
      <c r="L51" s="297"/>
      <c r="M51" s="297"/>
      <c r="N51" s="297"/>
      <c r="O51" s="298"/>
      <c r="P51" s="296"/>
      <c r="Q51" s="297"/>
      <c r="R51" s="297"/>
      <c r="S51" s="297"/>
      <c r="T51" s="297"/>
      <c r="U51" s="298"/>
      <c r="V51" s="296"/>
      <c r="W51" s="297"/>
      <c r="X51" s="297"/>
      <c r="Y51" s="297"/>
      <c r="Z51" s="297"/>
      <c r="AA51" s="298"/>
      <c r="AB51" s="296"/>
      <c r="AC51" s="297"/>
      <c r="AD51" s="297"/>
      <c r="AE51" s="297"/>
      <c r="AF51" s="297"/>
      <c r="AG51" s="298"/>
      <c r="AH51" s="296"/>
      <c r="AI51" s="297"/>
      <c r="AJ51" s="297"/>
      <c r="AK51" s="297"/>
      <c r="AL51" s="297"/>
      <c r="AM51" s="298"/>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BD52" sqref="BD52"/>
    </sheetView>
  </sheetViews>
  <sheetFormatPr baseColWidth="10" defaultColWidth="11.42578125" defaultRowHeight="15" x14ac:dyDescent="0.25"/>
  <cols>
    <col min="2" max="18" width="5.7109375" customWidth="1"/>
    <col min="19" max="19" width="8.42578125" customWidth="1"/>
    <col min="20" max="22" width="5.7109375" customWidth="1"/>
    <col min="23" max="23" width="8.5703125" customWidth="1"/>
    <col min="24" max="24" width="8.42578125" customWidth="1"/>
    <col min="25" max="25" width="5.7109375" customWidth="1"/>
    <col min="26" max="26" width="9.14062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63" t="s">
        <v>186</v>
      </c>
      <c r="C2" s="364"/>
      <c r="D2" s="364"/>
      <c r="E2" s="364"/>
      <c r="F2" s="364"/>
      <c r="G2" s="364"/>
      <c r="H2" s="364"/>
      <c r="I2" s="364"/>
      <c r="J2" s="307" t="s">
        <v>15</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307"/>
      <c r="AM2" s="30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64"/>
      <c r="C3" s="364"/>
      <c r="D3" s="364"/>
      <c r="E3" s="364"/>
      <c r="F3" s="364"/>
      <c r="G3" s="364"/>
      <c r="H3" s="364"/>
      <c r="I3" s="364"/>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64"/>
      <c r="C4" s="364"/>
      <c r="D4" s="364"/>
      <c r="E4" s="364"/>
      <c r="F4" s="364"/>
      <c r="G4" s="364"/>
      <c r="H4" s="364"/>
      <c r="I4" s="364"/>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52" t="s">
        <v>115</v>
      </c>
      <c r="C6" s="252"/>
      <c r="D6" s="253"/>
      <c r="E6" s="347" t="s">
        <v>172</v>
      </c>
      <c r="F6" s="348"/>
      <c r="G6" s="348"/>
      <c r="H6" s="348"/>
      <c r="I6" s="348"/>
      <c r="J6" s="38" t="str">
        <f>IF(AND('Mapa final'!$AD$12="Muy Alta",'Mapa final'!$AF$12="Leve"),CONCATENATE("R2C",'Mapa final'!$S$12),"")</f>
        <v/>
      </c>
      <c r="K6" s="39" t="str">
        <f>IF(AND('Mapa final'!$AD$12="Muy Alta",'Mapa final'!$AF$12="Leve"),CONCATENATE("R2C",'Mapa final'!$S$12),"")</f>
        <v/>
      </c>
      <c r="L6" s="39" t="str">
        <f>IF(AND('Mapa final'!$AD$12="Muy Alta",'Mapa final'!$AF$12="Leve"),CONCATENATE("R2C",'Mapa final'!$S$12),"")</f>
        <v/>
      </c>
      <c r="M6" s="39" t="str">
        <f>IF(AND('Mapa final'!$AD$12="Muy Alta",'Mapa final'!$AF$12="Leve"),CONCATENATE("R2C",'Mapa final'!$S$12),"")</f>
        <v/>
      </c>
      <c r="N6" s="39" t="str">
        <f>IF(AND('Mapa final'!$AD$12="Muy Alta",'Mapa final'!$AF$12="Leve"),CONCATENATE("R2C",'Mapa final'!$S$12),"")</f>
        <v/>
      </c>
      <c r="O6" s="40" t="str">
        <f>IF(AND('Mapa final'!$AD$12="Muy Alta",'Mapa final'!$AF$12="Leve"),CONCATENATE("R2C",'Mapa final'!$S$12),"")</f>
        <v/>
      </c>
      <c r="P6" s="38" t="str">
        <f>IF(AND('Mapa final'!$AD$12="Muy Alta",'Mapa final'!$AF$12="Leve"),CONCATENATE("R2C",'Mapa final'!$S$12),"")</f>
        <v/>
      </c>
      <c r="Q6" s="39" t="str">
        <f>IF(AND('Mapa final'!$AD$12="Muy Alta",'Mapa final'!$AF$12="Leve"),CONCATENATE("R2C",'Mapa final'!$S$12),"")</f>
        <v/>
      </c>
      <c r="R6" s="39" t="str">
        <f>IF(AND('Mapa final'!$AD$12="Muy Alta",'Mapa final'!$AF$12="Leve"),CONCATENATE("R2C",'Mapa final'!$S$12),"")</f>
        <v/>
      </c>
      <c r="S6" s="39" t="str">
        <f>IF(AND('Mapa final'!$AD$12="Muy Alta",'Mapa final'!$AF$12="Leve"),CONCATENATE("R2C",'Mapa final'!$S$12),"")</f>
        <v/>
      </c>
      <c r="T6" s="39" t="str">
        <f>IF(AND('Mapa final'!$AD$12="Muy Alta",'Mapa final'!$AF$12="Leve"),CONCATENATE("R2C",'Mapa final'!$S$12),"")</f>
        <v/>
      </c>
      <c r="U6" s="40" t="str">
        <f>IF(AND('Mapa final'!$AD$12="Muy Alta",'Mapa final'!$AF$12="Leve"),CONCATENATE("R2C",'Mapa final'!$S$12),"")</f>
        <v/>
      </c>
      <c r="V6" s="38" t="str">
        <f>IF(AND('Mapa final'!$AD$12="Muy Alta",'Mapa final'!$AF$12="Leve"),CONCATENATE("R2C",'Mapa final'!$S$12),"")</f>
        <v/>
      </c>
      <c r="W6" s="39" t="str">
        <f>IF(AND('Mapa final'!$AD$12="Muy Alta",'Mapa final'!$AF$12="Leve"),CONCATENATE("R2C",'Mapa final'!$S$12),"")</f>
        <v/>
      </c>
      <c r="X6" s="39" t="str">
        <f>IF(AND('Mapa final'!$AD$12="Muy Alta",'Mapa final'!$AF$12="Leve"),CONCATENATE("R2C",'Mapa final'!$S$12),"")</f>
        <v/>
      </c>
      <c r="Y6" s="39" t="str">
        <f>IF(AND('Mapa final'!$AD$12="Muy Alta",'Mapa final'!$AF$12="Leve"),CONCATENATE("R2C",'Mapa final'!$S$12),"")</f>
        <v/>
      </c>
      <c r="Z6" s="39" t="str">
        <f>IF(AND('Mapa final'!$AD$12="Muy Alta",'Mapa final'!$AF$12="Leve"),CONCATENATE("R2C",'Mapa final'!$S$12),"")</f>
        <v/>
      </c>
      <c r="AA6" s="40" t="str">
        <f>IF(AND('Mapa final'!$AD$12="Muy Alta",'Mapa final'!$AF$12="Leve"),CONCATENATE("R2C",'Mapa final'!$S$12),"")</f>
        <v/>
      </c>
      <c r="AB6" s="38" t="str">
        <f>IF(AND('Mapa final'!$AD$12="Muy Alta",'Mapa final'!$AF$12="Leve"),CONCATENATE("R2C",'Mapa final'!$S$12),"")</f>
        <v/>
      </c>
      <c r="AC6" s="39" t="str">
        <f>IF(AND('Mapa final'!$AD$12="Muy Alta",'Mapa final'!$AF$12="Leve"),CONCATENATE("R2C",'Mapa final'!$S$12),"")</f>
        <v/>
      </c>
      <c r="AD6" s="39" t="str">
        <f>IF(AND('Mapa final'!$AD$12="Muy Alta",'Mapa final'!$AF$12="Leve"),CONCATENATE("R2C",'Mapa final'!$S$12),"")</f>
        <v/>
      </c>
      <c r="AE6" s="39" t="str">
        <f>IF(AND('Mapa final'!$AD$12="Muy Alta",'Mapa final'!$AF$12="Leve"),CONCATENATE("R2C",'Mapa final'!$S$12),"")</f>
        <v/>
      </c>
      <c r="AF6" s="39" t="str">
        <f>IF(AND('Mapa final'!$AD$12="Muy Alta",'Mapa final'!$AF$12="Leve"),CONCATENATE("R2C",'Mapa final'!$S$12),"")</f>
        <v/>
      </c>
      <c r="AG6" s="39" t="str">
        <f>IF(AND('Mapa final'!$AD$12="Muy Alta",'Mapa final'!$AF$12="Leve"),CONCATENATE("R2C",'Mapa final'!$S$12),"")</f>
        <v/>
      </c>
      <c r="AH6" s="41" t="str">
        <f>IF(AND('Mapa final'!$AD$12="Muy Alta",'Mapa final'!$AF$12="Catastrófico"),CONCATENATE("R2C",'Mapa final'!$S$12),"")</f>
        <v/>
      </c>
      <c r="AI6" s="42" t="str">
        <f>IF(AND('Mapa final'!$AD$12="Muy Alta",'Mapa final'!$AF$12="Catastrófico"),CONCATENATE("R2C",'Mapa final'!$S$12),"")</f>
        <v/>
      </c>
      <c r="AJ6" s="42" t="str">
        <f>IF(AND('Mapa final'!$AD$12="Muy Alta",'Mapa final'!$AF$12="Catastrófico"),CONCATENATE("R2C",'Mapa final'!$S$12),"")</f>
        <v/>
      </c>
      <c r="AK6" s="42" t="str">
        <f>IF(AND('Mapa final'!$AD$12="Muy Alta",'Mapa final'!$AF$12="Catastrófico"),CONCATENATE("R2C",'Mapa final'!$S$12),"")</f>
        <v/>
      </c>
      <c r="AL6" s="42" t="str">
        <f>IF(AND('Mapa final'!$AD$12="Muy Alta",'Mapa final'!$AF$12="Catastrófico"),CONCATENATE("R2C",'Mapa final'!$S$12),"")</f>
        <v/>
      </c>
      <c r="AM6" s="43" t="str">
        <f>IF(AND('Mapa final'!$AD$12="Muy Alta",'Mapa final'!$AF$12="Catastrófico"),CONCATENATE("R2C",'Mapa final'!$S$12),"")</f>
        <v/>
      </c>
      <c r="AN6" s="70"/>
      <c r="AO6" s="354" t="s">
        <v>173</v>
      </c>
      <c r="AP6" s="355"/>
      <c r="AQ6" s="355"/>
      <c r="AR6" s="355"/>
      <c r="AS6" s="355"/>
      <c r="AT6" s="356"/>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52"/>
      <c r="C7" s="252"/>
      <c r="D7" s="253"/>
      <c r="E7" s="351"/>
      <c r="F7" s="350"/>
      <c r="G7" s="350"/>
      <c r="H7" s="350"/>
      <c r="I7" s="350"/>
      <c r="J7" s="44" t="str">
        <f>IF(AND('Mapa final'!$AD$12="Muy Alta",'Mapa final'!$AF$12="Leve"),CONCATENATE("R2C",'Mapa final'!$S$12),"")</f>
        <v/>
      </c>
      <c r="K7" s="152" t="str">
        <f>IF(AND('Mapa final'!$AD$12="Muy Alta",'Mapa final'!$AF$12="Leve"),CONCATENATE("R2C",'Mapa final'!$S$12),"")</f>
        <v/>
      </c>
      <c r="L7" s="152" t="str">
        <f>IF(AND('Mapa final'!$AD$12="Muy Alta",'Mapa final'!$AF$12="Leve"),CONCATENATE("R2C",'Mapa final'!$S$12),"")</f>
        <v/>
      </c>
      <c r="M7" s="152" t="str">
        <f>IF(AND('Mapa final'!$AD$12="Muy Alta",'Mapa final'!$AF$12="Leve"),CONCATENATE("R2C",'Mapa final'!$S$12),"")</f>
        <v/>
      </c>
      <c r="N7" s="152" t="str">
        <f>IF(AND('Mapa final'!$AD$12="Muy Alta",'Mapa final'!$AF$12="Leve"),CONCATENATE("R2C",'Mapa final'!$S$12),"")</f>
        <v/>
      </c>
      <c r="O7" s="45" t="str">
        <f>IF(AND('Mapa final'!$AD$12="Muy Alta",'Mapa final'!$AF$12="Leve"),CONCATENATE("R2C",'Mapa final'!$S$12),"")</f>
        <v/>
      </c>
      <c r="P7" s="44" t="str">
        <f>IF(AND('Mapa final'!$AD$12="Muy Alta",'Mapa final'!$AF$12="Leve"),CONCATENATE("R2C",'Mapa final'!$S$12),"")</f>
        <v/>
      </c>
      <c r="Q7" s="152" t="str">
        <f>IF(AND('Mapa final'!$AD$12="Muy Alta",'Mapa final'!$AF$12="Leve"),CONCATENATE("R2C",'Mapa final'!$S$12),"")</f>
        <v/>
      </c>
      <c r="R7" s="152" t="str">
        <f>IF(AND('Mapa final'!$AD$12="Muy Alta",'Mapa final'!$AF$12="Leve"),CONCATENATE("R2C",'Mapa final'!$S$12),"")</f>
        <v/>
      </c>
      <c r="S7" s="152" t="str">
        <f>IF(AND('Mapa final'!$AD$12="Muy Alta",'Mapa final'!$AF$12="Leve"),CONCATENATE("R2C",'Mapa final'!$S$12),"")</f>
        <v/>
      </c>
      <c r="T7" s="152" t="str">
        <f>IF(AND('Mapa final'!$AD$12="Muy Alta",'Mapa final'!$AF$12="Leve"),CONCATENATE("R2C",'Mapa final'!$S$12),"")</f>
        <v/>
      </c>
      <c r="U7" s="45" t="str">
        <f>IF(AND('Mapa final'!$AD$12="Muy Alta",'Mapa final'!$AF$12="Leve"),CONCATENATE("R2C",'Mapa final'!$S$12),"")</f>
        <v/>
      </c>
      <c r="V7" s="44" t="str">
        <f>IF(AND('Mapa final'!$AD$12="Muy Alta",'Mapa final'!$AF$12="Leve"),CONCATENATE("R2C",'Mapa final'!$S$12),"")</f>
        <v/>
      </c>
      <c r="W7" s="152" t="str">
        <f>IF(AND('Mapa final'!$AD$12="Muy Alta",'Mapa final'!$AF$12="Leve"),CONCATENATE("R2C",'Mapa final'!$S$12),"")</f>
        <v/>
      </c>
      <c r="X7" s="152" t="str">
        <f>IF(AND('Mapa final'!$AD$12="Muy Alta",'Mapa final'!$AF$12="Leve"),CONCATENATE("R2C",'Mapa final'!$S$12),"")</f>
        <v/>
      </c>
      <c r="Y7" s="152" t="str">
        <f>IF(AND('Mapa final'!$AD$12="Muy Alta",'Mapa final'!$AF$12="Leve"),CONCATENATE("R2C",'Mapa final'!$S$12),"")</f>
        <v/>
      </c>
      <c r="Z7" s="152" t="str">
        <f>IF(AND('Mapa final'!$AD$12="Muy Alta",'Mapa final'!$AF$12="Leve"),CONCATENATE("R2C",'Mapa final'!$S$12),"")</f>
        <v/>
      </c>
      <c r="AA7" s="45" t="str">
        <f>IF(AND('Mapa final'!$AD$12="Muy Alta",'Mapa final'!$AF$12="Leve"),CONCATENATE("R2C",'Mapa final'!$S$12),"")</f>
        <v/>
      </c>
      <c r="AB7" s="44" t="str">
        <f>IF(AND('Mapa final'!$AD$12="Muy Alta",'Mapa final'!$AF$12="Leve"),CONCATENATE("R2C",'Mapa final'!$S$12),"")</f>
        <v/>
      </c>
      <c r="AC7" s="152" t="str">
        <f>IF(AND('Mapa final'!$AD$12="Muy Alta",'Mapa final'!$AF$12="Leve"),CONCATENATE("R2C",'Mapa final'!$S$12),"")</f>
        <v/>
      </c>
      <c r="AD7" s="152" t="str">
        <f>IF(AND('Mapa final'!$AD$12="Muy Alta",'Mapa final'!$AF$12="Leve"),CONCATENATE("R2C",'Mapa final'!$S$12),"")</f>
        <v/>
      </c>
      <c r="AE7" s="152" t="str">
        <f>IF(AND('Mapa final'!$AD$12="Muy Alta",'Mapa final'!$AF$12="Leve"),CONCATENATE("R2C",'Mapa final'!$S$12),"")</f>
        <v/>
      </c>
      <c r="AF7" s="152" t="str">
        <f>IF(AND('Mapa final'!$AD$12="Muy Alta",'Mapa final'!$AF$12="Leve"),CONCATENATE("R2C",'Mapa final'!$S$12),"")</f>
        <v/>
      </c>
      <c r="AG7" s="152" t="str">
        <f>IF(AND('Mapa final'!$AD$12="Muy Alta",'Mapa final'!$AF$12="Leve"),CONCATENATE("R2C",'Mapa final'!$S$12),"")</f>
        <v/>
      </c>
      <c r="AH7" s="46" t="str">
        <f>IF(AND('Mapa final'!$AD$12="Muy Alta",'Mapa final'!$AF$12="Catastrófico"),CONCATENATE("R2C",'Mapa final'!$S$12),"")</f>
        <v/>
      </c>
      <c r="AI7" s="154" t="str">
        <f>IF(AND('Mapa final'!$AD$12="Muy Alta",'Mapa final'!$AF$12="Catastrófico"),CONCATENATE("R2C",'Mapa final'!$S$12),"")</f>
        <v/>
      </c>
      <c r="AJ7" s="154" t="str">
        <f>IF(AND('Mapa final'!$AD$12="Muy Alta",'Mapa final'!$AF$12="Catastrófico"),CONCATENATE("R2C",'Mapa final'!$S$12),"")</f>
        <v/>
      </c>
      <c r="AK7" s="154" t="str">
        <f>IF(AND('Mapa final'!$AD$12="Muy Alta",'Mapa final'!$AF$12="Catastrófico"),CONCATENATE("R2C",'Mapa final'!$S$12),"")</f>
        <v/>
      </c>
      <c r="AL7" s="154" t="str">
        <f>IF(AND('Mapa final'!$AD$12="Muy Alta",'Mapa final'!$AF$12="Catastrófico"),CONCATENATE("R2C",'Mapa final'!$S$12),"")</f>
        <v/>
      </c>
      <c r="AM7" s="47" t="str">
        <f>IF(AND('Mapa final'!$AD$12="Muy Alta",'Mapa final'!$AF$12="Catastrófico"),CONCATENATE("R2C",'Mapa final'!$S$12),"")</f>
        <v/>
      </c>
      <c r="AN7" s="70"/>
      <c r="AO7" s="357"/>
      <c r="AP7" s="358"/>
      <c r="AQ7" s="358"/>
      <c r="AR7" s="358"/>
      <c r="AS7" s="358"/>
      <c r="AT7" s="359"/>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52"/>
      <c r="C8" s="252"/>
      <c r="D8" s="253"/>
      <c r="E8" s="351"/>
      <c r="F8" s="350"/>
      <c r="G8" s="350"/>
      <c r="H8" s="350"/>
      <c r="I8" s="350"/>
      <c r="J8" s="44" t="str">
        <f>IF(AND('Mapa final'!$AD$12="Muy Alta",'Mapa final'!$AF$12="Leve"),CONCATENATE("R2C",'Mapa final'!$S$12),"")</f>
        <v/>
      </c>
      <c r="K8" s="152" t="str">
        <f>IF(AND('Mapa final'!$AD$12="Muy Alta",'Mapa final'!$AF$12="Leve"),CONCATENATE("R2C",'Mapa final'!$S$12),"")</f>
        <v/>
      </c>
      <c r="L8" s="152" t="str">
        <f>IF(AND('Mapa final'!$AD$12="Muy Alta",'Mapa final'!$AF$12="Leve"),CONCATENATE("R2C",'Mapa final'!$S$12),"")</f>
        <v/>
      </c>
      <c r="M8" s="152" t="str">
        <f>IF(AND('Mapa final'!$AD$12="Muy Alta",'Mapa final'!$AF$12="Leve"),CONCATENATE("R2C",'Mapa final'!$S$12),"")</f>
        <v/>
      </c>
      <c r="N8" s="152" t="str">
        <f>IF(AND('Mapa final'!$AD$12="Muy Alta",'Mapa final'!$AF$12="Leve"),CONCATENATE("R2C",'Mapa final'!$S$12),"")</f>
        <v/>
      </c>
      <c r="O8" s="45" t="str">
        <f>IF(AND('Mapa final'!$AD$12="Muy Alta",'Mapa final'!$AF$12="Leve"),CONCATENATE("R2C",'Mapa final'!$S$12),"")</f>
        <v/>
      </c>
      <c r="P8" s="44" t="str">
        <f>IF(AND('Mapa final'!$AD$12="Muy Alta",'Mapa final'!$AF$12="Leve"),CONCATENATE("R2C",'Mapa final'!$S$12),"")</f>
        <v/>
      </c>
      <c r="Q8" s="152" t="str">
        <f>IF(AND('Mapa final'!$AD$12="Muy Alta",'Mapa final'!$AF$12="Leve"),CONCATENATE("R2C",'Mapa final'!$S$12),"")</f>
        <v/>
      </c>
      <c r="R8" s="152" t="str">
        <f>IF(AND('Mapa final'!$AD$12="Muy Alta",'Mapa final'!$AF$12="Leve"),CONCATENATE("R2C",'Mapa final'!$S$12),"")</f>
        <v/>
      </c>
      <c r="S8" s="152" t="str">
        <f>IF(AND('Mapa final'!$AD$12="Muy Alta",'Mapa final'!$AF$12="Leve"),CONCATENATE("R2C",'Mapa final'!$S$12),"")</f>
        <v/>
      </c>
      <c r="T8" s="152" t="str">
        <f>IF(AND('Mapa final'!$AD$12="Muy Alta",'Mapa final'!$AF$12="Leve"),CONCATENATE("R2C",'Mapa final'!$S$12),"")</f>
        <v/>
      </c>
      <c r="U8" s="45" t="str">
        <f>IF(AND('Mapa final'!$AD$12="Muy Alta",'Mapa final'!$AF$12="Leve"),CONCATENATE("R2C",'Mapa final'!$S$12),"")</f>
        <v/>
      </c>
      <c r="V8" s="44" t="str">
        <f>IF(AND('Mapa final'!$AD$12="Muy Alta",'Mapa final'!$AF$12="Leve"),CONCATENATE("R2C",'Mapa final'!$S$12),"")</f>
        <v/>
      </c>
      <c r="W8" s="152" t="str">
        <f>IF(AND('Mapa final'!$AD$12="Muy Alta",'Mapa final'!$AF$12="Leve"),CONCATENATE("R2C",'Mapa final'!$S$12),"")</f>
        <v/>
      </c>
      <c r="X8" s="152" t="str">
        <f>IF(AND('Mapa final'!$AD$12="Muy Alta",'Mapa final'!$AF$12="Leve"),CONCATENATE("R2C",'Mapa final'!$S$12),"")</f>
        <v/>
      </c>
      <c r="Y8" s="152" t="str">
        <f>IF(AND('Mapa final'!$AD$12="Muy Alta",'Mapa final'!$AF$12="Leve"),CONCATENATE("R2C",'Mapa final'!$S$12),"")</f>
        <v/>
      </c>
      <c r="Z8" s="152" t="str">
        <f>IF(AND('Mapa final'!$AD$12="Muy Alta",'Mapa final'!$AF$12="Leve"),CONCATENATE("R2C",'Mapa final'!$S$12),"")</f>
        <v/>
      </c>
      <c r="AA8" s="45" t="str">
        <f>IF(AND('Mapa final'!$AD$12="Muy Alta",'Mapa final'!$AF$12="Leve"),CONCATENATE("R2C",'Mapa final'!$S$12),"")</f>
        <v/>
      </c>
      <c r="AB8" s="44" t="str">
        <f>IF(AND('Mapa final'!$AD$12="Muy Alta",'Mapa final'!$AF$12="Leve"),CONCATENATE("R2C",'Mapa final'!$S$12),"")</f>
        <v/>
      </c>
      <c r="AC8" s="152" t="str">
        <f>IF(AND('Mapa final'!$AD$12="Muy Alta",'Mapa final'!$AF$12="Leve"),CONCATENATE("R2C",'Mapa final'!$S$12),"")</f>
        <v/>
      </c>
      <c r="AD8" s="152" t="str">
        <f>IF(AND('Mapa final'!$AD$12="Muy Alta",'Mapa final'!$AF$12="Leve"),CONCATENATE("R2C",'Mapa final'!$S$12),"")</f>
        <v/>
      </c>
      <c r="AE8" s="152" t="str">
        <f>IF(AND('Mapa final'!$AD$12="Muy Alta",'Mapa final'!$AF$12="Leve"),CONCATENATE("R2C",'Mapa final'!$S$12),"")</f>
        <v/>
      </c>
      <c r="AF8" s="152" t="str">
        <f>IF(AND('Mapa final'!$AD$12="Muy Alta",'Mapa final'!$AF$12="Leve"),CONCATENATE("R2C",'Mapa final'!$S$12),"")</f>
        <v/>
      </c>
      <c r="AG8" s="152" t="str">
        <f>IF(AND('Mapa final'!$AD$12="Muy Alta",'Mapa final'!$AF$12="Leve"),CONCATENATE("R2C",'Mapa final'!$S$12),"")</f>
        <v/>
      </c>
      <c r="AH8" s="46" t="str">
        <f>IF(AND('Mapa final'!$AD$12="Muy Alta",'Mapa final'!$AF$12="Catastrófico"),CONCATENATE("R2C",'Mapa final'!$S$12),"")</f>
        <v/>
      </c>
      <c r="AI8" s="154" t="str">
        <f>IF(AND('Mapa final'!$AD$12="Muy Alta",'Mapa final'!$AF$12="Catastrófico"),CONCATENATE("R2C",'Mapa final'!$S$12),"")</f>
        <v/>
      </c>
      <c r="AJ8" s="154" t="str">
        <f>IF(AND('Mapa final'!$AD$12="Muy Alta",'Mapa final'!$AF$12="Catastrófico"),CONCATENATE("R2C",'Mapa final'!$S$12),"")</f>
        <v/>
      </c>
      <c r="AK8" s="154" t="str">
        <f>IF(AND('Mapa final'!$AD$12="Muy Alta",'Mapa final'!$AF$12="Catastrófico"),CONCATENATE("R2C",'Mapa final'!$S$12),"")</f>
        <v/>
      </c>
      <c r="AL8" s="154" t="str">
        <f>IF(AND('Mapa final'!$AD$12="Muy Alta",'Mapa final'!$AF$12="Catastrófico"),CONCATENATE("R2C",'Mapa final'!$S$12),"")</f>
        <v/>
      </c>
      <c r="AM8" s="47" t="str">
        <f>IF(AND('Mapa final'!$AD$12="Muy Alta",'Mapa final'!$AF$12="Catastrófico"),CONCATENATE("R2C",'Mapa final'!$S$12),"")</f>
        <v/>
      </c>
      <c r="AN8" s="70"/>
      <c r="AO8" s="357"/>
      <c r="AP8" s="358"/>
      <c r="AQ8" s="358"/>
      <c r="AR8" s="358"/>
      <c r="AS8" s="358"/>
      <c r="AT8" s="359"/>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52"/>
      <c r="C9" s="252"/>
      <c r="D9" s="253"/>
      <c r="E9" s="351"/>
      <c r="F9" s="350"/>
      <c r="G9" s="350"/>
      <c r="H9" s="350"/>
      <c r="I9" s="350"/>
      <c r="J9" s="44" t="str">
        <f>IF(AND('Mapa final'!$AD$12="Muy Alta",'Mapa final'!$AF$12="Leve"),CONCATENATE("R2C",'Mapa final'!$S$12),"")</f>
        <v/>
      </c>
      <c r="K9" s="152" t="str">
        <f>IF(AND('Mapa final'!$AD$12="Muy Alta",'Mapa final'!$AF$12="Leve"),CONCATENATE("R2C",'Mapa final'!$S$12),"")</f>
        <v/>
      </c>
      <c r="L9" s="152" t="str">
        <f>IF(AND('Mapa final'!$AD$12="Muy Alta",'Mapa final'!$AF$12="Leve"),CONCATENATE("R2C",'Mapa final'!$S$12),"")</f>
        <v/>
      </c>
      <c r="M9" s="152" t="str">
        <f>IF(AND('Mapa final'!$AD$12="Muy Alta",'Mapa final'!$AF$12="Leve"),CONCATENATE("R2C",'Mapa final'!$S$12),"")</f>
        <v/>
      </c>
      <c r="N9" s="152" t="str">
        <f>IF(AND('Mapa final'!$AD$12="Muy Alta",'Mapa final'!$AF$12="Leve"),CONCATENATE("R2C",'Mapa final'!$S$12),"")</f>
        <v/>
      </c>
      <c r="O9" s="45" t="str">
        <f>IF(AND('Mapa final'!$AD$12="Muy Alta",'Mapa final'!$AF$12="Leve"),CONCATENATE("R2C",'Mapa final'!$S$12),"")</f>
        <v/>
      </c>
      <c r="P9" s="44" t="str">
        <f>IF(AND('Mapa final'!$AD$12="Muy Alta",'Mapa final'!$AF$12="Leve"),CONCATENATE("R2C",'Mapa final'!$S$12),"")</f>
        <v/>
      </c>
      <c r="Q9" s="152" t="str">
        <f>IF(AND('Mapa final'!$AD$12="Muy Alta",'Mapa final'!$AF$12="Leve"),CONCATENATE("R2C",'Mapa final'!$S$12),"")</f>
        <v/>
      </c>
      <c r="R9" s="152" t="str">
        <f>IF(AND('Mapa final'!$AD$12="Muy Alta",'Mapa final'!$AF$12="Leve"),CONCATENATE("R2C",'Mapa final'!$S$12),"")</f>
        <v/>
      </c>
      <c r="S9" s="152" t="str">
        <f>IF(AND('Mapa final'!$AD$12="Muy Alta",'Mapa final'!$AF$12="Leve"),CONCATENATE("R2C",'Mapa final'!$S$12),"")</f>
        <v/>
      </c>
      <c r="T9" s="152" t="str">
        <f>IF(AND('Mapa final'!$AD$12="Muy Alta",'Mapa final'!$AF$12="Leve"),CONCATENATE("R2C",'Mapa final'!$S$12),"")</f>
        <v/>
      </c>
      <c r="U9" s="45" t="str">
        <f>IF(AND('Mapa final'!$AD$12="Muy Alta",'Mapa final'!$AF$12="Leve"),CONCATENATE("R2C",'Mapa final'!$S$12),"")</f>
        <v/>
      </c>
      <c r="V9" s="44" t="str">
        <f>IF(AND('Mapa final'!$AD$12="Muy Alta",'Mapa final'!$AF$12="Leve"),CONCATENATE("R2C",'Mapa final'!$S$12),"")</f>
        <v/>
      </c>
      <c r="W9" s="152" t="str">
        <f>IF(AND('Mapa final'!$AD$12="Muy Alta",'Mapa final'!$AF$12="Leve"),CONCATENATE("R2C",'Mapa final'!$S$12),"")</f>
        <v/>
      </c>
      <c r="X9" s="152" t="str">
        <f>IF(AND('Mapa final'!$AD$12="Muy Alta",'Mapa final'!$AF$12="Leve"),CONCATENATE("R2C",'Mapa final'!$S$12),"")</f>
        <v/>
      </c>
      <c r="Y9" s="152" t="str">
        <f>IF(AND('Mapa final'!$AD$12="Muy Alta",'Mapa final'!$AF$12="Leve"),CONCATENATE("R2C",'Mapa final'!$S$12),"")</f>
        <v/>
      </c>
      <c r="Z9" s="152" t="str">
        <f>IF(AND('Mapa final'!$AD$12="Muy Alta",'Mapa final'!$AF$12="Leve"),CONCATENATE("R2C",'Mapa final'!$S$12),"")</f>
        <v/>
      </c>
      <c r="AA9" s="45" t="str">
        <f>IF(AND('Mapa final'!$AD$12="Muy Alta",'Mapa final'!$AF$12="Leve"),CONCATENATE("R2C",'Mapa final'!$S$12),"")</f>
        <v/>
      </c>
      <c r="AB9" s="44" t="str">
        <f>IF(AND('Mapa final'!$AD$12="Muy Alta",'Mapa final'!$AF$12="Leve"),CONCATENATE("R2C",'Mapa final'!$S$12),"")</f>
        <v/>
      </c>
      <c r="AC9" s="152" t="str">
        <f>IF(AND('Mapa final'!$AD$12="Muy Alta",'Mapa final'!$AF$12="Leve"),CONCATENATE("R2C",'Mapa final'!$S$12),"")</f>
        <v/>
      </c>
      <c r="AD9" s="152" t="str">
        <f>IF(AND('Mapa final'!$AD$12="Muy Alta",'Mapa final'!$AF$12="Leve"),CONCATENATE("R2C",'Mapa final'!$S$12),"")</f>
        <v/>
      </c>
      <c r="AE9" s="152" t="str">
        <f>IF(AND('Mapa final'!$AD$12="Muy Alta",'Mapa final'!$AF$12="Leve"),CONCATENATE("R2C",'Mapa final'!$S$12),"")</f>
        <v/>
      </c>
      <c r="AF9" s="152" t="str">
        <f>IF(AND('Mapa final'!$AD$12="Muy Alta",'Mapa final'!$AF$12="Leve"),CONCATENATE("R2C",'Mapa final'!$S$12),"")</f>
        <v/>
      </c>
      <c r="AG9" s="152" t="str">
        <f>IF(AND('Mapa final'!$AD$12="Muy Alta",'Mapa final'!$AF$12="Leve"),CONCATENATE("R2C",'Mapa final'!$S$12),"")</f>
        <v/>
      </c>
      <c r="AH9" s="46" t="str">
        <f>IF(AND('Mapa final'!$AD$12="Muy Alta",'Mapa final'!$AF$12="Catastrófico"),CONCATENATE("R2C",'Mapa final'!$S$12),"")</f>
        <v/>
      </c>
      <c r="AI9" s="154" t="str">
        <f>IF(AND('Mapa final'!$AD$12="Muy Alta",'Mapa final'!$AF$12="Catastrófico"),CONCATENATE("R2C",'Mapa final'!$S$12),"")</f>
        <v/>
      </c>
      <c r="AJ9" s="154" t="str">
        <f>IF(AND('Mapa final'!$AD$12="Muy Alta",'Mapa final'!$AF$12="Catastrófico"),CONCATENATE("R2C",'Mapa final'!$S$12),"")</f>
        <v/>
      </c>
      <c r="AK9" s="154" t="str">
        <f>IF(AND('Mapa final'!$AD$12="Muy Alta",'Mapa final'!$AF$12="Catastrófico"),CONCATENATE("R2C",'Mapa final'!$S$12),"")</f>
        <v/>
      </c>
      <c r="AL9" s="154" t="str">
        <f>IF(AND('Mapa final'!$AD$12="Muy Alta",'Mapa final'!$AF$12="Catastrófico"),CONCATENATE("R2C",'Mapa final'!$S$12),"")</f>
        <v/>
      </c>
      <c r="AM9" s="47" t="str">
        <f>IF(AND('Mapa final'!$AD$12="Muy Alta",'Mapa final'!$AF$12="Catastrófico"),CONCATENATE("R2C",'Mapa final'!$S$12),"")</f>
        <v/>
      </c>
      <c r="AN9" s="70"/>
      <c r="AO9" s="357"/>
      <c r="AP9" s="358"/>
      <c r="AQ9" s="358"/>
      <c r="AR9" s="358"/>
      <c r="AS9" s="358"/>
      <c r="AT9" s="359"/>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52"/>
      <c r="C10" s="252"/>
      <c r="D10" s="253"/>
      <c r="E10" s="351"/>
      <c r="F10" s="350"/>
      <c r="G10" s="350"/>
      <c r="H10" s="350"/>
      <c r="I10" s="350"/>
      <c r="J10" s="44" t="str">
        <f>IF(AND('Mapa final'!$AD$12="Muy Alta",'Mapa final'!$AF$12="Leve"),CONCATENATE("R2C",'Mapa final'!$S$12),"")</f>
        <v/>
      </c>
      <c r="K10" s="152" t="str">
        <f>IF(AND('Mapa final'!$AD$12="Muy Alta",'Mapa final'!$AF$12="Leve"),CONCATENATE("R2C",'Mapa final'!$S$12),"")</f>
        <v/>
      </c>
      <c r="L10" s="152" t="str">
        <f>IF(AND('Mapa final'!$AD$12="Muy Alta",'Mapa final'!$AF$12="Leve"),CONCATENATE("R2C",'Mapa final'!$S$12),"")</f>
        <v/>
      </c>
      <c r="M10" s="152" t="str">
        <f>IF(AND('Mapa final'!$AD$12="Muy Alta",'Mapa final'!$AF$12="Leve"),CONCATENATE("R2C",'Mapa final'!$S$12),"")</f>
        <v/>
      </c>
      <c r="N10" s="152" t="str">
        <f>IF(AND('Mapa final'!$AD$12="Muy Alta",'Mapa final'!$AF$12="Leve"),CONCATENATE("R2C",'Mapa final'!$S$12),"")</f>
        <v/>
      </c>
      <c r="O10" s="45" t="str">
        <f>IF(AND('Mapa final'!$AD$12="Muy Alta",'Mapa final'!$AF$12="Leve"),CONCATENATE("R2C",'Mapa final'!$S$12),"")</f>
        <v/>
      </c>
      <c r="P10" s="44" t="str">
        <f>IF(AND('Mapa final'!$AD$12="Muy Alta",'Mapa final'!$AF$12="Leve"),CONCATENATE("R2C",'Mapa final'!$S$12),"")</f>
        <v/>
      </c>
      <c r="Q10" s="152" t="str">
        <f>IF(AND('Mapa final'!$AD$12="Muy Alta",'Mapa final'!$AF$12="Leve"),CONCATENATE("R2C",'Mapa final'!$S$12),"")</f>
        <v/>
      </c>
      <c r="R10" s="152" t="str">
        <f>IF(AND('Mapa final'!$AD$12="Muy Alta",'Mapa final'!$AF$12="Leve"),CONCATENATE("R2C",'Mapa final'!$S$12),"")</f>
        <v/>
      </c>
      <c r="S10" s="152" t="str">
        <f>IF(AND('Mapa final'!$AD$12="Muy Alta",'Mapa final'!$AF$12="Leve"),CONCATENATE("R2C",'Mapa final'!$S$12),"")</f>
        <v/>
      </c>
      <c r="T10" s="152" t="str">
        <f>IF(AND('Mapa final'!$AD$12="Muy Alta",'Mapa final'!$AF$12="Leve"),CONCATENATE("R2C",'Mapa final'!$S$12),"")</f>
        <v/>
      </c>
      <c r="U10" s="45" t="str">
        <f>IF(AND('Mapa final'!$AD$12="Muy Alta",'Mapa final'!$AF$12="Leve"),CONCATENATE("R2C",'Mapa final'!$S$12),"")</f>
        <v/>
      </c>
      <c r="V10" s="44" t="str">
        <f>IF(AND('Mapa final'!$AD$12="Muy Alta",'Mapa final'!$AF$12="Leve"),CONCATENATE("R2C",'Mapa final'!$S$12),"")</f>
        <v/>
      </c>
      <c r="W10" s="152" t="str">
        <f>IF(AND('Mapa final'!$AD$12="Muy Alta",'Mapa final'!$AF$12="Leve"),CONCATENATE("R2C",'Mapa final'!$S$12),"")</f>
        <v/>
      </c>
      <c r="X10" s="152" t="str">
        <f>IF(AND('Mapa final'!$AD$12="Muy Alta",'Mapa final'!$AF$12="Leve"),CONCATENATE("R2C",'Mapa final'!$S$12),"")</f>
        <v/>
      </c>
      <c r="Y10" s="152" t="str">
        <f>IF(AND('Mapa final'!$AD$12="Muy Alta",'Mapa final'!$AF$12="Leve"),CONCATENATE("R2C",'Mapa final'!$S$12),"")</f>
        <v/>
      </c>
      <c r="Z10" s="152" t="str">
        <f>IF(AND('Mapa final'!$AD$12="Muy Alta",'Mapa final'!$AF$12="Leve"),CONCATENATE("R2C",'Mapa final'!$S$12),"")</f>
        <v/>
      </c>
      <c r="AA10" s="45" t="str">
        <f>IF(AND('Mapa final'!$AD$12="Muy Alta",'Mapa final'!$AF$12="Leve"),CONCATENATE("R2C",'Mapa final'!$S$12),"")</f>
        <v/>
      </c>
      <c r="AB10" s="44" t="str">
        <f>IF(AND('Mapa final'!$AD$12="Muy Alta",'Mapa final'!$AF$12="Leve"),CONCATENATE("R2C",'Mapa final'!$S$12),"")</f>
        <v/>
      </c>
      <c r="AC10" s="152" t="str">
        <f>IF(AND('Mapa final'!$AD$12="Muy Alta",'Mapa final'!$AF$12="Leve"),CONCATENATE("R2C",'Mapa final'!$S$12),"")</f>
        <v/>
      </c>
      <c r="AD10" s="152" t="str">
        <f>IF(AND('Mapa final'!$AD$12="Muy Alta",'Mapa final'!$AF$12="Leve"),CONCATENATE("R2C",'Mapa final'!$S$12),"")</f>
        <v/>
      </c>
      <c r="AE10" s="152" t="str">
        <f>IF(AND('Mapa final'!$AD$12="Muy Alta",'Mapa final'!$AF$12="Leve"),CONCATENATE("R2C",'Mapa final'!$S$12),"")</f>
        <v/>
      </c>
      <c r="AF10" s="152" t="str">
        <f>IF(AND('Mapa final'!$AD$12="Muy Alta",'Mapa final'!$AF$12="Leve"),CONCATENATE("R2C",'Mapa final'!$S$12),"")</f>
        <v/>
      </c>
      <c r="AG10" s="152" t="str">
        <f>IF(AND('Mapa final'!$AD$12="Muy Alta",'Mapa final'!$AF$12="Leve"),CONCATENATE("R2C",'Mapa final'!$S$12),"")</f>
        <v/>
      </c>
      <c r="AH10" s="46" t="str">
        <f>IF(AND('Mapa final'!$AD$12="Muy Alta",'Mapa final'!$AF$12="Catastrófico"),CONCATENATE("R2C",'Mapa final'!$S$12),"")</f>
        <v/>
      </c>
      <c r="AI10" s="154" t="str">
        <f>IF(AND('Mapa final'!$AD$12="Muy Alta",'Mapa final'!$AF$12="Catastrófico"),CONCATENATE("R2C",'Mapa final'!$S$12),"")</f>
        <v/>
      </c>
      <c r="AJ10" s="154" t="str">
        <f>IF(AND('Mapa final'!$AD$12="Muy Alta",'Mapa final'!$AF$12="Catastrófico"),CONCATENATE("R2C",'Mapa final'!$S$12),"")</f>
        <v/>
      </c>
      <c r="AK10" s="154" t="str">
        <f>IF(AND('Mapa final'!$AD$12="Muy Alta",'Mapa final'!$AF$12="Catastrófico"),CONCATENATE("R2C",'Mapa final'!$S$12),"")</f>
        <v/>
      </c>
      <c r="AL10" s="154" t="str">
        <f>IF(AND('Mapa final'!$AD$12="Muy Alta",'Mapa final'!$AF$12="Catastrófico"),CONCATENATE("R2C",'Mapa final'!$S$12),"")</f>
        <v/>
      </c>
      <c r="AM10" s="47" t="str">
        <f>IF(AND('Mapa final'!$AD$12="Muy Alta",'Mapa final'!$AF$12="Catastrófico"),CONCATENATE("R2C",'Mapa final'!$S$12),"")</f>
        <v/>
      </c>
      <c r="AN10" s="70"/>
      <c r="AO10" s="357"/>
      <c r="AP10" s="358"/>
      <c r="AQ10" s="358"/>
      <c r="AR10" s="358"/>
      <c r="AS10" s="358"/>
      <c r="AT10" s="359"/>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52"/>
      <c r="C11" s="252"/>
      <c r="D11" s="253"/>
      <c r="E11" s="351"/>
      <c r="F11" s="350"/>
      <c r="G11" s="350"/>
      <c r="H11" s="350"/>
      <c r="I11" s="350"/>
      <c r="J11" s="44" t="str">
        <f>IF(AND('Mapa final'!$AD$12="Muy Alta",'Mapa final'!$AF$12="Leve"),CONCATENATE("R2C",'Mapa final'!$S$12),"")</f>
        <v/>
      </c>
      <c r="K11" s="152" t="str">
        <f>IF(AND('Mapa final'!$AD$12="Muy Alta",'Mapa final'!$AF$12="Leve"),CONCATENATE("R2C",'Mapa final'!$S$12),"")</f>
        <v/>
      </c>
      <c r="L11" s="152" t="str">
        <f>IF(AND('Mapa final'!$AD$12="Muy Alta",'Mapa final'!$AF$12="Leve"),CONCATENATE("R2C",'Mapa final'!$S$12),"")</f>
        <v/>
      </c>
      <c r="M11" s="152" t="str">
        <f>IF(AND('Mapa final'!$AD$12="Muy Alta",'Mapa final'!$AF$12="Leve"),CONCATENATE("R2C",'Mapa final'!$S$12),"")</f>
        <v/>
      </c>
      <c r="N11" s="152" t="str">
        <f>IF(AND('Mapa final'!$AD$12="Muy Alta",'Mapa final'!$AF$12="Leve"),CONCATENATE("R2C",'Mapa final'!$S$12),"")</f>
        <v/>
      </c>
      <c r="O11" s="45" t="str">
        <f>IF(AND('Mapa final'!$AD$12="Muy Alta",'Mapa final'!$AF$12="Leve"),CONCATENATE("R2C",'Mapa final'!$S$12),"")</f>
        <v/>
      </c>
      <c r="P11" s="44" t="str">
        <f>IF(AND('Mapa final'!$AD$12="Muy Alta",'Mapa final'!$AF$12="Leve"),CONCATENATE("R2C",'Mapa final'!$S$12),"")</f>
        <v/>
      </c>
      <c r="Q11" s="152" t="str">
        <f>IF(AND('Mapa final'!$AD$12="Muy Alta",'Mapa final'!$AF$12="Leve"),CONCATENATE("R2C",'Mapa final'!$S$12),"")</f>
        <v/>
      </c>
      <c r="R11" s="152" t="str">
        <f>IF(AND('Mapa final'!$AD$12="Muy Alta",'Mapa final'!$AF$12="Leve"),CONCATENATE("R2C",'Mapa final'!$S$12),"")</f>
        <v/>
      </c>
      <c r="S11" s="152" t="str">
        <f>IF(AND('Mapa final'!$AD$12="Muy Alta",'Mapa final'!$AF$12="Leve"),CONCATENATE("R2C",'Mapa final'!$S$12),"")</f>
        <v/>
      </c>
      <c r="T11" s="152" t="str">
        <f>IF(AND('Mapa final'!$AD$12="Muy Alta",'Mapa final'!$AF$12="Leve"),CONCATENATE("R2C",'Mapa final'!$S$12),"")</f>
        <v/>
      </c>
      <c r="U11" s="45" t="str">
        <f>IF(AND('Mapa final'!$AD$12="Muy Alta",'Mapa final'!$AF$12="Leve"),CONCATENATE("R2C",'Mapa final'!$S$12),"")</f>
        <v/>
      </c>
      <c r="V11" s="44" t="str">
        <f>IF(AND('Mapa final'!$AD$12="Muy Alta",'Mapa final'!$AF$12="Leve"),CONCATENATE("R2C",'Mapa final'!$S$12),"")</f>
        <v/>
      </c>
      <c r="W11" s="152" t="str">
        <f>IF(AND('Mapa final'!$AD$12="Muy Alta",'Mapa final'!$AF$12="Leve"),CONCATENATE("R2C",'Mapa final'!$S$12),"")</f>
        <v/>
      </c>
      <c r="X11" s="152" t="str">
        <f>IF(AND('Mapa final'!$AD$12="Muy Alta",'Mapa final'!$AF$12="Leve"),CONCATENATE("R2C",'Mapa final'!$S$12),"")</f>
        <v/>
      </c>
      <c r="Y11" s="152" t="str">
        <f>IF(AND('Mapa final'!$AD$12="Muy Alta",'Mapa final'!$AF$12="Leve"),CONCATENATE("R2C",'Mapa final'!$S$12),"")</f>
        <v/>
      </c>
      <c r="Z11" s="152" t="str">
        <f>IF(AND('Mapa final'!$AD$12="Muy Alta",'Mapa final'!$AF$12="Leve"),CONCATENATE("R2C",'Mapa final'!$S$12),"")</f>
        <v/>
      </c>
      <c r="AA11" s="45" t="str">
        <f>IF(AND('Mapa final'!$AD$12="Muy Alta",'Mapa final'!$AF$12="Leve"),CONCATENATE("R2C",'Mapa final'!$S$12),"")</f>
        <v/>
      </c>
      <c r="AB11" s="44" t="str">
        <f>IF(AND('Mapa final'!$AD$12="Muy Alta",'Mapa final'!$AF$12="Leve"),CONCATENATE("R2C",'Mapa final'!$S$12),"")</f>
        <v/>
      </c>
      <c r="AC11" s="152" t="str">
        <f>IF(AND('Mapa final'!$AD$12="Muy Alta",'Mapa final'!$AF$12="Leve"),CONCATENATE("R2C",'Mapa final'!$S$12),"")</f>
        <v/>
      </c>
      <c r="AD11" s="152" t="str">
        <f>IF(AND('Mapa final'!$AD$12="Muy Alta",'Mapa final'!$AF$12="Leve"),CONCATENATE("R2C",'Mapa final'!$S$12),"")</f>
        <v/>
      </c>
      <c r="AE11" s="152" t="str">
        <f>IF(AND('Mapa final'!$AD$12="Muy Alta",'Mapa final'!$AF$12="Leve"),CONCATENATE("R2C",'Mapa final'!$S$12),"")</f>
        <v/>
      </c>
      <c r="AF11" s="152" t="str">
        <f>IF(AND('Mapa final'!$AD$12="Muy Alta",'Mapa final'!$AF$12="Leve"),CONCATENATE("R2C",'Mapa final'!$S$12),"")</f>
        <v/>
      </c>
      <c r="AG11" s="152" t="str">
        <f>IF(AND('Mapa final'!$AD$12="Muy Alta",'Mapa final'!$AF$12="Leve"),CONCATENATE("R2C",'Mapa final'!$S$12),"")</f>
        <v/>
      </c>
      <c r="AH11" s="46" t="str">
        <f>IF(AND('Mapa final'!$AD$12="Muy Alta",'Mapa final'!$AF$12="Catastrófico"),CONCATENATE("R2C",'Mapa final'!$S$12),"")</f>
        <v/>
      </c>
      <c r="AI11" s="154" t="str">
        <f>IF(AND('Mapa final'!$AD$12="Muy Alta",'Mapa final'!$AF$12="Catastrófico"),CONCATENATE("R2C",'Mapa final'!$S$12),"")</f>
        <v/>
      </c>
      <c r="AJ11" s="154" t="str">
        <f>IF(AND('Mapa final'!$AD$12="Muy Alta",'Mapa final'!$AF$12="Catastrófico"),CONCATENATE("R2C",'Mapa final'!$S$12),"")</f>
        <v/>
      </c>
      <c r="AK11" s="154" t="str">
        <f>IF(AND('Mapa final'!$AD$12="Muy Alta",'Mapa final'!$AF$12="Catastrófico"),CONCATENATE("R2C",'Mapa final'!$S$12),"")</f>
        <v/>
      </c>
      <c r="AL11" s="154" t="str">
        <f>IF(AND('Mapa final'!$AD$12="Muy Alta",'Mapa final'!$AF$12="Catastrófico"),CONCATENATE("R2C",'Mapa final'!$S$12),"")</f>
        <v/>
      </c>
      <c r="AM11" s="47" t="str">
        <f>IF(AND('Mapa final'!$AD$12="Muy Alta",'Mapa final'!$AF$12="Catastrófico"),CONCATENATE("R2C",'Mapa final'!$S$12),"")</f>
        <v/>
      </c>
      <c r="AN11" s="70"/>
      <c r="AO11" s="357"/>
      <c r="AP11" s="358"/>
      <c r="AQ11" s="358"/>
      <c r="AR11" s="358"/>
      <c r="AS11" s="358"/>
      <c r="AT11" s="359"/>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52"/>
      <c r="C12" s="252"/>
      <c r="D12" s="253"/>
      <c r="E12" s="351"/>
      <c r="F12" s="350"/>
      <c r="G12" s="350"/>
      <c r="H12" s="350"/>
      <c r="I12" s="350"/>
      <c r="J12" s="44" t="str">
        <f>IF(AND('Mapa final'!$AD$12="Muy Alta",'Mapa final'!$AF$12="Leve"),CONCATENATE("R2C",'Mapa final'!$S$12),"")</f>
        <v/>
      </c>
      <c r="K12" s="152" t="str">
        <f>IF(AND('Mapa final'!$AD$12="Muy Alta",'Mapa final'!$AF$12="Leve"),CONCATENATE("R2C",'Mapa final'!$S$12),"")</f>
        <v/>
      </c>
      <c r="L12" s="152" t="str">
        <f>IF(AND('Mapa final'!$AD$12="Muy Alta",'Mapa final'!$AF$12="Leve"),CONCATENATE("R2C",'Mapa final'!$S$12),"")</f>
        <v/>
      </c>
      <c r="M12" s="152" t="str">
        <f>IF(AND('Mapa final'!$AD$12="Muy Alta",'Mapa final'!$AF$12="Leve"),CONCATENATE("R2C",'Mapa final'!$S$12),"")</f>
        <v/>
      </c>
      <c r="N12" s="152" t="str">
        <f>IF(AND('Mapa final'!$AD$12="Muy Alta",'Mapa final'!$AF$12="Leve"),CONCATENATE("R2C",'Mapa final'!$S$12),"")</f>
        <v/>
      </c>
      <c r="O12" s="45" t="str">
        <f>IF(AND('Mapa final'!$AD$12="Muy Alta",'Mapa final'!$AF$12="Leve"),CONCATENATE("R2C",'Mapa final'!$S$12),"")</f>
        <v/>
      </c>
      <c r="P12" s="44" t="str">
        <f>IF(AND('Mapa final'!$AD$12="Muy Alta",'Mapa final'!$AF$12="Leve"),CONCATENATE("R2C",'Mapa final'!$S$12),"")</f>
        <v/>
      </c>
      <c r="Q12" s="152" t="str">
        <f>IF(AND('Mapa final'!$AD$12="Muy Alta",'Mapa final'!$AF$12="Leve"),CONCATENATE("R2C",'Mapa final'!$S$12),"")</f>
        <v/>
      </c>
      <c r="R12" s="152" t="str">
        <f>IF(AND('Mapa final'!$AD$12="Muy Alta",'Mapa final'!$AF$12="Leve"),CONCATENATE("R2C",'Mapa final'!$S$12),"")</f>
        <v/>
      </c>
      <c r="S12" s="152" t="str">
        <f>IF(AND('Mapa final'!$AD$12="Muy Alta",'Mapa final'!$AF$12="Leve"),CONCATENATE("R2C",'Mapa final'!$S$12),"")</f>
        <v/>
      </c>
      <c r="T12" s="152" t="str">
        <f>IF(AND('Mapa final'!$AD$12="Muy Alta",'Mapa final'!$AF$12="Leve"),CONCATENATE("R2C",'Mapa final'!$S$12),"")</f>
        <v/>
      </c>
      <c r="U12" s="45" t="str">
        <f>IF(AND('Mapa final'!$AD$12="Muy Alta",'Mapa final'!$AF$12="Leve"),CONCATENATE("R2C",'Mapa final'!$S$12),"")</f>
        <v/>
      </c>
      <c r="V12" s="44" t="str">
        <f>IF(AND('Mapa final'!$AD$12="Muy Alta",'Mapa final'!$AF$12="Leve"),CONCATENATE("R2C",'Mapa final'!$S$12),"")</f>
        <v/>
      </c>
      <c r="W12" s="152" t="str">
        <f>IF(AND('Mapa final'!$AD$12="Muy Alta",'Mapa final'!$AF$12="Leve"),CONCATENATE("R2C",'Mapa final'!$S$12),"")</f>
        <v/>
      </c>
      <c r="X12" s="152" t="str">
        <f>IF(AND('Mapa final'!$AD$12="Muy Alta",'Mapa final'!$AF$12="Leve"),CONCATENATE("R2C",'Mapa final'!$S$12),"")</f>
        <v/>
      </c>
      <c r="Y12" s="152" t="str">
        <f>IF(AND('Mapa final'!$AD$12="Muy Alta",'Mapa final'!$AF$12="Leve"),CONCATENATE("R2C",'Mapa final'!$S$12),"")</f>
        <v/>
      </c>
      <c r="Z12" s="152" t="str">
        <f>IF(AND('Mapa final'!$AD$12="Muy Alta",'Mapa final'!$AF$12="Leve"),CONCATENATE("R2C",'Mapa final'!$S$12),"")</f>
        <v/>
      </c>
      <c r="AA12" s="45" t="str">
        <f>IF(AND('Mapa final'!$AD$12="Muy Alta",'Mapa final'!$AF$12="Leve"),CONCATENATE("R2C",'Mapa final'!$S$12),"")</f>
        <v/>
      </c>
      <c r="AB12" s="44" t="str">
        <f>IF(AND('Mapa final'!$AD$12="Muy Alta",'Mapa final'!$AF$12="Leve"),CONCATENATE("R2C",'Mapa final'!$S$12),"")</f>
        <v/>
      </c>
      <c r="AC12" s="152" t="str">
        <f>IF(AND('Mapa final'!$AD$12="Muy Alta",'Mapa final'!$AF$12="Leve"),CONCATENATE("R2C",'Mapa final'!$S$12),"")</f>
        <v/>
      </c>
      <c r="AD12" s="152" t="str">
        <f>IF(AND('Mapa final'!$AD$12="Muy Alta",'Mapa final'!$AF$12="Leve"),CONCATENATE("R2C",'Mapa final'!$S$12),"")</f>
        <v/>
      </c>
      <c r="AE12" s="152" t="str">
        <f>IF(AND('Mapa final'!$AD$12="Muy Alta",'Mapa final'!$AF$12="Leve"),CONCATENATE("R2C",'Mapa final'!$S$12),"")</f>
        <v/>
      </c>
      <c r="AF12" s="152" t="str">
        <f>IF(AND('Mapa final'!$AD$12="Muy Alta",'Mapa final'!$AF$12="Leve"),CONCATENATE("R2C",'Mapa final'!$S$12),"")</f>
        <v/>
      </c>
      <c r="AG12" s="152" t="str">
        <f>IF(AND('Mapa final'!$AD$12="Muy Alta",'Mapa final'!$AF$12="Leve"),CONCATENATE("R2C",'Mapa final'!$S$12),"")</f>
        <v/>
      </c>
      <c r="AH12" s="46" t="str">
        <f>IF(AND('Mapa final'!$AD$12="Muy Alta",'Mapa final'!$AF$12="Catastrófico"),CONCATENATE("R2C",'Mapa final'!$S$12),"")</f>
        <v/>
      </c>
      <c r="AI12" s="154" t="str">
        <f>IF(AND('Mapa final'!$AD$12="Muy Alta",'Mapa final'!$AF$12="Catastrófico"),CONCATENATE("R2C",'Mapa final'!$S$12),"")</f>
        <v/>
      </c>
      <c r="AJ12" s="154" t="str">
        <f>IF(AND('Mapa final'!$AD$12="Muy Alta",'Mapa final'!$AF$12="Catastrófico"),CONCATENATE("R2C",'Mapa final'!$S$12),"")</f>
        <v/>
      </c>
      <c r="AK12" s="154" t="str">
        <f>IF(AND('Mapa final'!$AD$12="Muy Alta",'Mapa final'!$AF$12="Catastrófico"),CONCATENATE("R2C",'Mapa final'!$S$12),"")</f>
        <v/>
      </c>
      <c r="AL12" s="154" t="str">
        <f>IF(AND('Mapa final'!$AD$12="Muy Alta",'Mapa final'!$AF$12="Catastrófico"),CONCATENATE("R2C",'Mapa final'!$S$12),"")</f>
        <v/>
      </c>
      <c r="AM12" s="47" t="str">
        <f>IF(AND('Mapa final'!$AD$12="Muy Alta",'Mapa final'!$AF$12="Catastrófico"),CONCATENATE("R2C",'Mapa final'!$S$12),"")</f>
        <v/>
      </c>
      <c r="AN12" s="70"/>
      <c r="AO12" s="357"/>
      <c r="AP12" s="358"/>
      <c r="AQ12" s="358"/>
      <c r="AR12" s="358"/>
      <c r="AS12" s="358"/>
      <c r="AT12" s="359"/>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52"/>
      <c r="C13" s="252"/>
      <c r="D13" s="253"/>
      <c r="E13" s="351"/>
      <c r="F13" s="350"/>
      <c r="G13" s="350"/>
      <c r="H13" s="350"/>
      <c r="I13" s="350"/>
      <c r="J13" s="44" t="str">
        <f>IF(AND('Mapa final'!$AD$12="Muy Alta",'Mapa final'!$AF$12="Leve"),CONCATENATE("R2C",'Mapa final'!$S$12),"")</f>
        <v/>
      </c>
      <c r="K13" s="152" t="str">
        <f>IF(AND('Mapa final'!$AD$12="Muy Alta",'Mapa final'!$AF$12="Leve"),CONCATENATE("R2C",'Mapa final'!$S$12),"")</f>
        <v/>
      </c>
      <c r="L13" s="152" t="str">
        <f>IF(AND('Mapa final'!$AD$12="Muy Alta",'Mapa final'!$AF$12="Leve"),CONCATENATE("R2C",'Mapa final'!$S$12),"")</f>
        <v/>
      </c>
      <c r="M13" s="152" t="str">
        <f>IF(AND('Mapa final'!$AD$12="Muy Alta",'Mapa final'!$AF$12="Leve"),CONCATENATE("R2C",'Mapa final'!$S$12),"")</f>
        <v/>
      </c>
      <c r="N13" s="152" t="str">
        <f>IF(AND('Mapa final'!$AD$12="Muy Alta",'Mapa final'!$AF$12="Leve"),CONCATENATE("R2C",'Mapa final'!$S$12),"")</f>
        <v/>
      </c>
      <c r="O13" s="45" t="str">
        <f>IF(AND('Mapa final'!$AD$12="Muy Alta",'Mapa final'!$AF$12="Leve"),CONCATENATE("R2C",'Mapa final'!$S$12),"")</f>
        <v/>
      </c>
      <c r="P13" s="44" t="str">
        <f>IF(AND('Mapa final'!$AD$12="Muy Alta",'Mapa final'!$AF$12="Leve"),CONCATENATE("R2C",'Mapa final'!$S$12),"")</f>
        <v/>
      </c>
      <c r="Q13" s="152" t="str">
        <f>IF(AND('Mapa final'!$AD$12="Muy Alta",'Mapa final'!$AF$12="Leve"),CONCATENATE("R2C",'Mapa final'!$S$12),"")</f>
        <v/>
      </c>
      <c r="R13" s="152" t="str">
        <f>IF(AND('Mapa final'!$AD$12="Muy Alta",'Mapa final'!$AF$12="Leve"),CONCATENATE("R2C",'Mapa final'!$S$12),"")</f>
        <v/>
      </c>
      <c r="S13" s="152" t="str">
        <f>IF(AND('Mapa final'!$AD$12="Muy Alta",'Mapa final'!$AF$12="Leve"),CONCATENATE("R2C",'Mapa final'!$S$12),"")</f>
        <v/>
      </c>
      <c r="T13" s="152" t="str">
        <f>IF(AND('Mapa final'!$AD$12="Muy Alta",'Mapa final'!$AF$12="Leve"),CONCATENATE("R2C",'Mapa final'!$S$12),"")</f>
        <v/>
      </c>
      <c r="U13" s="45" t="str">
        <f>IF(AND('Mapa final'!$AD$12="Muy Alta",'Mapa final'!$AF$12="Leve"),CONCATENATE("R2C",'Mapa final'!$S$12),"")</f>
        <v/>
      </c>
      <c r="V13" s="44" t="str">
        <f>IF(AND('Mapa final'!$AD$12="Muy Alta",'Mapa final'!$AF$12="Leve"),CONCATENATE("R2C",'Mapa final'!$S$12),"")</f>
        <v/>
      </c>
      <c r="W13" s="152" t="str">
        <f>IF(AND('Mapa final'!$AD$12="Muy Alta",'Mapa final'!$AF$12="Leve"),CONCATENATE("R2C",'Mapa final'!$S$12),"")</f>
        <v/>
      </c>
      <c r="X13" s="152" t="str">
        <f>IF(AND('Mapa final'!$AD$12="Muy Alta",'Mapa final'!$AF$12="Leve"),CONCATENATE("R2C",'Mapa final'!$S$12),"")</f>
        <v/>
      </c>
      <c r="Y13" s="152" t="str">
        <f>IF(AND('Mapa final'!$AD$12="Muy Alta",'Mapa final'!$AF$12="Leve"),CONCATENATE("R2C",'Mapa final'!$S$12),"")</f>
        <v/>
      </c>
      <c r="Z13" s="152" t="str">
        <f>IF(AND('Mapa final'!$AD$12="Muy Alta",'Mapa final'!$AF$12="Leve"),CONCATENATE("R2C",'Mapa final'!$S$12),"")</f>
        <v/>
      </c>
      <c r="AA13" s="45" t="str">
        <f>IF(AND('Mapa final'!$AD$12="Muy Alta",'Mapa final'!$AF$12="Leve"),CONCATENATE("R2C",'Mapa final'!$S$12),"")</f>
        <v/>
      </c>
      <c r="AB13" s="44" t="str">
        <f>IF(AND('Mapa final'!$AD$12="Muy Alta",'Mapa final'!$AF$12="Leve"),CONCATENATE("R2C",'Mapa final'!$S$12),"")</f>
        <v/>
      </c>
      <c r="AC13" s="152" t="str">
        <f>IF(AND('Mapa final'!$AD$12="Muy Alta",'Mapa final'!$AF$12="Leve"),CONCATENATE("R2C",'Mapa final'!$S$12),"")</f>
        <v/>
      </c>
      <c r="AD13" s="152" t="str">
        <f>IF(AND('Mapa final'!$AD$12="Muy Alta",'Mapa final'!$AF$12="Leve"),CONCATENATE("R2C",'Mapa final'!$S$12),"")</f>
        <v/>
      </c>
      <c r="AE13" s="152" t="str">
        <f>IF(AND('Mapa final'!$AD$12="Muy Alta",'Mapa final'!$AF$12="Leve"),CONCATENATE("R2C",'Mapa final'!$S$12),"")</f>
        <v/>
      </c>
      <c r="AF13" s="152" t="str">
        <f>IF(AND('Mapa final'!$AD$12="Muy Alta",'Mapa final'!$AF$12="Leve"),CONCATENATE("R2C",'Mapa final'!$S$12),"")</f>
        <v/>
      </c>
      <c r="AG13" s="152" t="str">
        <f>IF(AND('Mapa final'!$AD$12="Muy Alta",'Mapa final'!$AF$12="Leve"),CONCATENATE("R2C",'Mapa final'!$S$12),"")</f>
        <v/>
      </c>
      <c r="AH13" s="46" t="str">
        <f>IF(AND('Mapa final'!$AD$12="Muy Alta",'Mapa final'!$AF$12="Catastrófico"),CONCATENATE("R2C",'Mapa final'!$S$12),"")</f>
        <v/>
      </c>
      <c r="AI13" s="154" t="str">
        <f>IF(AND('Mapa final'!$AD$12="Muy Alta",'Mapa final'!$AF$12="Catastrófico"),CONCATENATE("R2C",'Mapa final'!$S$12),"")</f>
        <v/>
      </c>
      <c r="AJ13" s="154" t="str">
        <f>IF(AND('Mapa final'!$AD$12="Muy Alta",'Mapa final'!$AF$12="Catastrófico"),CONCATENATE("R2C",'Mapa final'!$S$12),"")</f>
        <v/>
      </c>
      <c r="AK13" s="154" t="str">
        <f>IF(AND('Mapa final'!$AD$12="Muy Alta",'Mapa final'!$AF$12="Catastrófico"),CONCATENATE("R2C",'Mapa final'!$S$12),"")</f>
        <v/>
      </c>
      <c r="AL13" s="154" t="str">
        <f>IF(AND('Mapa final'!$AD$12="Muy Alta",'Mapa final'!$AF$12="Catastrófico"),CONCATENATE("R2C",'Mapa final'!$S$12),"")</f>
        <v/>
      </c>
      <c r="AM13" s="47" t="str">
        <f>IF(AND('Mapa final'!$AD$12="Muy Alta",'Mapa final'!$AF$12="Catastrófico"),CONCATENATE("R2C",'Mapa final'!$S$12),"")</f>
        <v/>
      </c>
      <c r="AN13" s="70"/>
      <c r="AO13" s="357"/>
      <c r="AP13" s="358"/>
      <c r="AQ13" s="358"/>
      <c r="AR13" s="358"/>
      <c r="AS13" s="358"/>
      <c r="AT13" s="359"/>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52"/>
      <c r="C14" s="252"/>
      <c r="D14" s="253"/>
      <c r="E14" s="351"/>
      <c r="F14" s="350"/>
      <c r="G14" s="350"/>
      <c r="H14" s="350"/>
      <c r="I14" s="350"/>
      <c r="J14" s="44" t="str">
        <f>IF(AND('Mapa final'!$AD$12="Muy Alta",'Mapa final'!$AF$12="Leve"),CONCATENATE("R2C",'Mapa final'!$S$12),"")</f>
        <v/>
      </c>
      <c r="K14" s="152" t="str">
        <f>IF(AND('Mapa final'!$AD$12="Muy Alta",'Mapa final'!$AF$12="Leve"),CONCATENATE("R2C",'Mapa final'!$S$12),"")</f>
        <v/>
      </c>
      <c r="L14" s="152" t="str">
        <f>IF(AND('Mapa final'!$AD$12="Muy Alta",'Mapa final'!$AF$12="Leve"),CONCATENATE("R2C",'Mapa final'!$S$12),"")</f>
        <v/>
      </c>
      <c r="M14" s="152" t="str">
        <f>IF(AND('Mapa final'!$AD$12="Muy Alta",'Mapa final'!$AF$12="Leve"),CONCATENATE("R2C",'Mapa final'!$S$12),"")</f>
        <v/>
      </c>
      <c r="N14" s="152" t="str">
        <f>IF(AND('Mapa final'!$AD$12="Muy Alta",'Mapa final'!$AF$12="Leve"),CONCATENATE("R2C",'Mapa final'!$S$12),"")</f>
        <v/>
      </c>
      <c r="O14" s="45" t="str">
        <f>IF(AND('Mapa final'!$AD$12="Muy Alta",'Mapa final'!$AF$12="Leve"),CONCATENATE("R2C",'Mapa final'!$S$12),"")</f>
        <v/>
      </c>
      <c r="P14" s="44" t="str">
        <f>IF(AND('Mapa final'!$AD$12="Muy Alta",'Mapa final'!$AF$12="Leve"),CONCATENATE("R2C",'Mapa final'!$S$12),"")</f>
        <v/>
      </c>
      <c r="Q14" s="152" t="str">
        <f>IF(AND('Mapa final'!$AD$12="Muy Alta",'Mapa final'!$AF$12="Leve"),CONCATENATE("R2C",'Mapa final'!$S$12),"")</f>
        <v/>
      </c>
      <c r="R14" s="152" t="str">
        <f>IF(AND('Mapa final'!$AD$12="Muy Alta",'Mapa final'!$AF$12="Leve"),CONCATENATE("R2C",'Mapa final'!$S$12),"")</f>
        <v/>
      </c>
      <c r="S14" s="152" t="str">
        <f>IF(AND('Mapa final'!$AD$12="Muy Alta",'Mapa final'!$AF$12="Leve"),CONCATENATE("R2C",'Mapa final'!$S$12),"")</f>
        <v/>
      </c>
      <c r="T14" s="152" t="str">
        <f>IF(AND('Mapa final'!$AD$12="Muy Alta",'Mapa final'!$AF$12="Leve"),CONCATENATE("R2C",'Mapa final'!$S$12),"")</f>
        <v/>
      </c>
      <c r="U14" s="45" t="str">
        <f>IF(AND('Mapa final'!$AD$12="Muy Alta",'Mapa final'!$AF$12="Leve"),CONCATENATE("R2C",'Mapa final'!$S$12),"")</f>
        <v/>
      </c>
      <c r="V14" s="44" t="str">
        <f>IF(AND('Mapa final'!$AD$12="Muy Alta",'Mapa final'!$AF$12="Leve"),CONCATENATE("R2C",'Mapa final'!$S$12),"")</f>
        <v/>
      </c>
      <c r="W14" s="152" t="str">
        <f>IF(AND('Mapa final'!$AD$12="Muy Alta",'Mapa final'!$AF$12="Leve"),CONCATENATE("R2C",'Mapa final'!$S$12),"")</f>
        <v/>
      </c>
      <c r="X14" s="152" t="str">
        <f>IF(AND('Mapa final'!$AD$12="Muy Alta",'Mapa final'!$AF$12="Leve"),CONCATENATE("R2C",'Mapa final'!$S$12),"")</f>
        <v/>
      </c>
      <c r="Y14" s="152" t="str">
        <f>IF(AND('Mapa final'!$AD$12="Muy Alta",'Mapa final'!$AF$12="Leve"),CONCATENATE("R2C",'Mapa final'!$S$12),"")</f>
        <v/>
      </c>
      <c r="Z14" s="152" t="str">
        <f>IF(AND('Mapa final'!$AD$12="Muy Alta",'Mapa final'!$AF$12="Leve"),CONCATENATE("R2C",'Mapa final'!$S$12),"")</f>
        <v/>
      </c>
      <c r="AA14" s="45" t="str">
        <f>IF(AND('Mapa final'!$AD$12="Muy Alta",'Mapa final'!$AF$12="Leve"),CONCATENATE("R2C",'Mapa final'!$S$12),"")</f>
        <v/>
      </c>
      <c r="AB14" s="44" t="str">
        <f>IF(AND('Mapa final'!$AD$12="Muy Alta",'Mapa final'!$AF$12="Leve"),CONCATENATE("R2C",'Mapa final'!$S$12),"")</f>
        <v/>
      </c>
      <c r="AC14" s="152" t="str">
        <f>IF(AND('Mapa final'!$AD$12="Muy Alta",'Mapa final'!$AF$12="Leve"),CONCATENATE("R2C",'Mapa final'!$S$12),"")</f>
        <v/>
      </c>
      <c r="AD14" s="152" t="str">
        <f>IF(AND('Mapa final'!$AD$12="Muy Alta",'Mapa final'!$AF$12="Leve"),CONCATENATE("R2C",'Mapa final'!$S$12),"")</f>
        <v/>
      </c>
      <c r="AE14" s="152" t="str">
        <f>IF(AND('Mapa final'!$AD$12="Muy Alta",'Mapa final'!$AF$12="Leve"),CONCATENATE("R2C",'Mapa final'!$S$12),"")</f>
        <v/>
      </c>
      <c r="AF14" s="152" t="str">
        <f>IF(AND('Mapa final'!$AD$12="Muy Alta",'Mapa final'!$AF$12="Leve"),CONCATENATE("R2C",'Mapa final'!$S$12),"")</f>
        <v/>
      </c>
      <c r="AG14" s="152" t="str">
        <f>IF(AND('Mapa final'!$AD$12="Muy Alta",'Mapa final'!$AF$12="Leve"),CONCATENATE("R2C",'Mapa final'!$S$12),"")</f>
        <v/>
      </c>
      <c r="AH14" s="46" t="str">
        <f>IF(AND('Mapa final'!$AD$12="Muy Alta",'Mapa final'!$AF$12="Catastrófico"),CONCATENATE("R2C",'Mapa final'!$S$12),"")</f>
        <v/>
      </c>
      <c r="AI14" s="154" t="str">
        <f>IF(AND('Mapa final'!$AD$12="Muy Alta",'Mapa final'!$AF$12="Catastrófico"),CONCATENATE("R2C",'Mapa final'!$S$12),"")</f>
        <v/>
      </c>
      <c r="AJ14" s="154" t="str">
        <f>IF(AND('Mapa final'!$AD$12="Muy Alta",'Mapa final'!$AF$12="Catastrófico"),CONCATENATE("R2C",'Mapa final'!$S$12),"")</f>
        <v/>
      </c>
      <c r="AK14" s="154" t="str">
        <f>IF(AND('Mapa final'!$AD$12="Muy Alta",'Mapa final'!$AF$12="Catastrófico"),CONCATENATE("R2C",'Mapa final'!$S$12),"")</f>
        <v/>
      </c>
      <c r="AL14" s="154" t="str">
        <f>IF(AND('Mapa final'!$AD$12="Muy Alta",'Mapa final'!$AF$12="Catastrófico"),CONCATENATE("R2C",'Mapa final'!$S$12),"")</f>
        <v/>
      </c>
      <c r="AM14" s="47" t="str">
        <f>IF(AND('Mapa final'!$AD$12="Muy Alta",'Mapa final'!$AF$12="Catastrófico"),CONCATENATE("R2C",'Mapa final'!$S$12),"")</f>
        <v/>
      </c>
      <c r="AN14" s="70"/>
      <c r="AO14" s="357"/>
      <c r="AP14" s="358"/>
      <c r="AQ14" s="358"/>
      <c r="AR14" s="358"/>
      <c r="AS14" s="358"/>
      <c r="AT14" s="359"/>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52"/>
      <c r="C15" s="252"/>
      <c r="D15" s="253"/>
      <c r="E15" s="352"/>
      <c r="F15" s="353"/>
      <c r="G15" s="353"/>
      <c r="H15" s="353"/>
      <c r="I15" s="353"/>
      <c r="J15" s="44" t="str">
        <f>IF(AND('Mapa final'!$AD$12="Muy Alta",'Mapa final'!$AF$12="Leve"),CONCATENATE("R2C",'Mapa final'!$S$12),"")</f>
        <v/>
      </c>
      <c r="K15" s="152" t="str">
        <f>IF(AND('Mapa final'!$AD$12="Muy Alta",'Mapa final'!$AF$12="Leve"),CONCATENATE("R2C",'Mapa final'!$S$12),"")</f>
        <v/>
      </c>
      <c r="L15" s="152" t="str">
        <f>IF(AND('Mapa final'!$AD$12="Muy Alta",'Mapa final'!$AF$12="Leve"),CONCATENATE("R2C",'Mapa final'!$S$12),"")</f>
        <v/>
      </c>
      <c r="M15" s="152" t="str">
        <f>IF(AND('Mapa final'!$AD$12="Muy Alta",'Mapa final'!$AF$12="Leve"),CONCATENATE("R2C",'Mapa final'!$S$12),"")</f>
        <v/>
      </c>
      <c r="N15" s="152" t="str">
        <f>IF(AND('Mapa final'!$AD$12="Muy Alta",'Mapa final'!$AF$12="Leve"),CONCATENATE("R2C",'Mapa final'!$S$12),"")</f>
        <v/>
      </c>
      <c r="O15" s="45" t="str">
        <f>IF(AND('Mapa final'!$AD$12="Muy Alta",'Mapa final'!$AF$12="Leve"),CONCATENATE("R2C",'Mapa final'!$S$12),"")</f>
        <v/>
      </c>
      <c r="P15" s="48" t="str">
        <f>IF(AND('Mapa final'!$AD$12="Muy Alta",'Mapa final'!$AF$12="Leve"),CONCATENATE("R2C",'Mapa final'!$S$12),"")</f>
        <v/>
      </c>
      <c r="Q15" s="49" t="str">
        <f>IF(AND('Mapa final'!$AD$12="Muy Alta",'Mapa final'!$AF$12="Leve"),CONCATENATE("R2C",'Mapa final'!$S$12),"")</f>
        <v/>
      </c>
      <c r="R15" s="49" t="str">
        <f>IF(AND('Mapa final'!$AD$12="Muy Alta",'Mapa final'!$AF$12="Leve"),CONCATENATE("R2C",'Mapa final'!$S$12),"")</f>
        <v/>
      </c>
      <c r="S15" s="49" t="str">
        <f>IF(AND('Mapa final'!$AD$12="Muy Alta",'Mapa final'!$AF$12="Leve"),CONCATENATE("R2C",'Mapa final'!$S$12),"")</f>
        <v/>
      </c>
      <c r="T15" s="49" t="str">
        <f>IF(AND('Mapa final'!$AD$12="Muy Alta",'Mapa final'!$AF$12="Leve"),CONCATENATE("R2C",'Mapa final'!$S$12),"")</f>
        <v/>
      </c>
      <c r="U15" s="50" t="str">
        <f>IF(AND('Mapa final'!$AD$12="Muy Alta",'Mapa final'!$AF$12="Leve"),CONCATENATE("R2C",'Mapa final'!$S$12),"")</f>
        <v/>
      </c>
      <c r="V15" s="48" t="str">
        <f>IF(AND('Mapa final'!$AD$12="Muy Alta",'Mapa final'!$AF$12="Leve"),CONCATENATE("R2C",'Mapa final'!$S$12),"")</f>
        <v/>
      </c>
      <c r="W15" s="49" t="str">
        <f>IF(AND('Mapa final'!$AD$12="Muy Alta",'Mapa final'!$AF$12="Leve"),CONCATENATE("R2C",'Mapa final'!$S$12),"")</f>
        <v/>
      </c>
      <c r="X15" s="49" t="str">
        <f>IF(AND('Mapa final'!$AD$12="Muy Alta",'Mapa final'!$AF$12="Leve"),CONCATENATE("R2C",'Mapa final'!$S$12),"")</f>
        <v/>
      </c>
      <c r="Y15" s="49" t="str">
        <f>IF(AND('Mapa final'!$AD$12="Muy Alta",'Mapa final'!$AF$12="Leve"),CONCATENATE("R2C",'Mapa final'!$S$12),"")</f>
        <v/>
      </c>
      <c r="Z15" s="49" t="str">
        <f>IF(AND('Mapa final'!$AD$12="Muy Alta",'Mapa final'!$AF$12="Leve"),CONCATENATE("R2C",'Mapa final'!$S$12),"")</f>
        <v/>
      </c>
      <c r="AA15" s="50" t="str">
        <f>IF(AND('Mapa final'!$AD$12="Muy Alta",'Mapa final'!$AF$12="Leve"),CONCATENATE("R2C",'Mapa final'!$S$12),"")</f>
        <v/>
      </c>
      <c r="AB15" s="48" t="str">
        <f>IF(AND('Mapa final'!$AD$12="Muy Alta",'Mapa final'!$AF$12="Leve"),CONCATENATE("R2C",'Mapa final'!$S$12),"")</f>
        <v/>
      </c>
      <c r="AC15" s="49" t="str">
        <f>IF(AND('Mapa final'!$AD$12="Muy Alta",'Mapa final'!$AF$12="Leve"),CONCATENATE("R2C",'Mapa final'!$S$12),"")</f>
        <v/>
      </c>
      <c r="AD15" s="49" t="str">
        <f>IF(AND('Mapa final'!$AD$12="Muy Alta",'Mapa final'!$AF$12="Leve"),CONCATENATE("R2C",'Mapa final'!$S$12),"")</f>
        <v/>
      </c>
      <c r="AE15" s="49" t="str">
        <f>IF(AND('Mapa final'!$AD$12="Muy Alta",'Mapa final'!$AF$12="Leve"),CONCATENATE("R2C",'Mapa final'!$S$12),"")</f>
        <v/>
      </c>
      <c r="AF15" s="49" t="str">
        <f>IF(AND('Mapa final'!$AD$12="Muy Alta",'Mapa final'!$AF$12="Leve"),CONCATENATE("R2C",'Mapa final'!$S$12),"")</f>
        <v/>
      </c>
      <c r="AG15" s="49" t="str">
        <f>IF(AND('Mapa final'!$AD$12="Muy Alta",'Mapa final'!$AF$12="Leve"),CONCATENATE("R2C",'Mapa final'!$S$12),"")</f>
        <v/>
      </c>
      <c r="AH15" s="51" t="str">
        <f>IF(AND('Mapa final'!$AD$12="Muy Alta",'Mapa final'!$AF$12="Catastrófico"),CONCATENATE("R2C",'Mapa final'!$S$12),"")</f>
        <v/>
      </c>
      <c r="AI15" s="52" t="str">
        <f>IF(AND('Mapa final'!$AD$12="Muy Alta",'Mapa final'!$AF$12="Catastrófico"),CONCATENATE("R2C",'Mapa final'!$S$12),"")</f>
        <v/>
      </c>
      <c r="AJ15" s="52" t="str">
        <f>IF(AND('Mapa final'!$AD$12="Muy Alta",'Mapa final'!$AF$12="Catastrófico"),CONCATENATE("R2C",'Mapa final'!$S$12),"")</f>
        <v/>
      </c>
      <c r="AK15" s="52" t="str">
        <f>IF(AND('Mapa final'!$AD$12="Muy Alta",'Mapa final'!$AF$12="Catastrófico"),CONCATENATE("R2C",'Mapa final'!$S$12),"")</f>
        <v/>
      </c>
      <c r="AL15" s="52" t="str">
        <f>IF(AND('Mapa final'!$AD$12="Muy Alta",'Mapa final'!$AF$12="Catastrófico"),CONCATENATE("R2C",'Mapa final'!$S$12),"")</f>
        <v/>
      </c>
      <c r="AM15" s="53" t="str">
        <f>IF(AND('Mapa final'!$AD$12="Muy Alta",'Mapa final'!$AF$12="Catastrófico"),CONCATENATE("R2C",'Mapa final'!$S$12),"")</f>
        <v/>
      </c>
      <c r="AN15" s="70"/>
      <c r="AO15" s="360"/>
      <c r="AP15" s="361"/>
      <c r="AQ15" s="361"/>
      <c r="AR15" s="361"/>
      <c r="AS15" s="361"/>
      <c r="AT15" s="362"/>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52"/>
      <c r="C16" s="252"/>
      <c r="D16" s="253"/>
      <c r="E16" s="347" t="s">
        <v>174</v>
      </c>
      <c r="F16" s="348"/>
      <c r="G16" s="348"/>
      <c r="H16" s="348"/>
      <c r="I16" s="348"/>
      <c r="J16" s="54" t="str">
        <f>IF(AND('Mapa final'!$AD$12="Alta",'Mapa final'!$AF$12="Leve"),CONCATENATE("R2C",'Mapa final'!$S$12),"")</f>
        <v/>
      </c>
      <c r="K16" s="55" t="str">
        <f>IF(AND('Mapa final'!$AD$12="Alta",'Mapa final'!$AF$12="Leve"),CONCATENATE("R2C",'Mapa final'!$S$12),"")</f>
        <v/>
      </c>
      <c r="L16" s="55" t="str">
        <f>IF(AND('Mapa final'!$AD$12="Alta",'Mapa final'!$AF$12="Leve"),CONCATENATE("R2C",'Mapa final'!$S$12),"")</f>
        <v/>
      </c>
      <c r="M16" s="55" t="str">
        <f>IF(AND('Mapa final'!$AD$12="Alta",'Mapa final'!$AF$12="Leve"),CONCATENATE("R2C",'Mapa final'!$S$12),"")</f>
        <v/>
      </c>
      <c r="N16" s="55" t="str">
        <f>IF(AND('Mapa final'!$AD$12="Alta",'Mapa final'!$AF$12="Leve"),CONCATENATE("R2C",'Mapa final'!$S$12),"")</f>
        <v/>
      </c>
      <c r="O16" s="56" t="str">
        <f>IF(AND('Mapa final'!$AD$12="Alta",'Mapa final'!$AF$12="Leve"),CONCATENATE("R2C",'Mapa final'!$S$12),"")</f>
        <v/>
      </c>
      <c r="P16" s="54" t="str">
        <f>IF(AND('Mapa final'!$AD$12="Alta",'Mapa final'!$AF$12="Leve"),CONCATENATE("R2C",'Mapa final'!$S$12),"")</f>
        <v/>
      </c>
      <c r="Q16" s="55" t="str">
        <f>IF(AND('Mapa final'!$AD$12="Alta",'Mapa final'!$AF$12="Leve"),CONCATENATE("R2C",'Mapa final'!$S$12),"")</f>
        <v/>
      </c>
      <c r="R16" s="55" t="str">
        <f>IF(AND('Mapa final'!$AD$12="Alta",'Mapa final'!$AF$12="Leve"),CONCATENATE("R2C",'Mapa final'!$S$12),"")</f>
        <v/>
      </c>
      <c r="S16" s="55" t="str">
        <f>IF(AND('Mapa final'!$AD$12="Alta",'Mapa final'!$AF$12="Leve"),CONCATENATE("R2C",'Mapa final'!$S$12),"")</f>
        <v/>
      </c>
      <c r="T16" s="55" t="str">
        <f>IF(AND('Mapa final'!$AD$12="Alta",'Mapa final'!$AF$12="Leve"),CONCATENATE("R2C",'Mapa final'!$S$12),"")</f>
        <v/>
      </c>
      <c r="U16" s="56" t="str">
        <f>IF(AND('Mapa final'!$AD$12="Alta",'Mapa final'!$AF$12="Leve"),CONCATENATE("R2C",'Mapa final'!$S$12),"")</f>
        <v/>
      </c>
      <c r="V16" s="38" t="str">
        <f>IF(AND('Mapa final'!$AD$12="Muy Alta",'Mapa final'!$AF$12="Leve"),CONCATENATE("R2C",'Mapa final'!$S$12),"")</f>
        <v/>
      </c>
      <c r="W16" s="39" t="str">
        <f>IF(AND('Mapa final'!$AD$12="Muy Alta",'Mapa final'!$AF$12="Leve"),CONCATENATE("R2C",'Mapa final'!$S$12),"")</f>
        <v/>
      </c>
      <c r="X16" s="39" t="str">
        <f>IF(AND('Mapa final'!$AD$12="Muy Alta",'Mapa final'!$AF$12="Leve"),CONCATENATE("R2C",'Mapa final'!$S$12),"")</f>
        <v/>
      </c>
      <c r="Y16" s="39" t="str">
        <f>IF(AND('Mapa final'!$AD$12="Muy Alta",'Mapa final'!$AF$12="Leve"),CONCATENATE("R2C",'Mapa final'!$S$12),"")</f>
        <v/>
      </c>
      <c r="Z16" s="39" t="str">
        <f>IF(AND('Mapa final'!$AD$12="Muy Alta",'Mapa final'!$AF$12="Leve"),CONCATENATE("R2C",'Mapa final'!$S$12),"")</f>
        <v/>
      </c>
      <c r="AA16" s="40" t="str">
        <f>IF(AND('Mapa final'!$AD$12="Muy Alta",'Mapa final'!$AF$12="Leve"),CONCATENATE("R2C",'Mapa final'!$S$12),"")</f>
        <v/>
      </c>
      <c r="AB16" s="38" t="str">
        <f>IF(AND('Mapa final'!$AD$12="Muy Alta",'Mapa final'!$AF$12="Leve"),CONCATENATE("R2C",'Mapa final'!$S$12),"")</f>
        <v/>
      </c>
      <c r="AC16" s="39" t="str">
        <f>IF(AND('Mapa final'!$AD$12="Muy Alta",'Mapa final'!$AF$12="Leve"),CONCATENATE("R2C",'Mapa final'!$S$12),"")</f>
        <v/>
      </c>
      <c r="AD16" s="39" t="str">
        <f>IF(AND('Mapa final'!$AD$12="Muy Alta",'Mapa final'!$AF$12="Leve"),CONCATENATE("R2C",'Mapa final'!$S$12),"")</f>
        <v/>
      </c>
      <c r="AE16" s="39" t="str">
        <f>IF(AND('Mapa final'!$AD$12="Muy Alta",'Mapa final'!$AF$12="Leve"),CONCATENATE("R2C",'Mapa final'!$S$12),"")</f>
        <v/>
      </c>
      <c r="AF16" s="39" t="str">
        <f>IF(AND('Mapa final'!$AD$12="Muy Alta",'Mapa final'!$AF$12="Leve"),CONCATENATE("R2C",'Mapa final'!$S$12),"")</f>
        <v/>
      </c>
      <c r="AG16" s="40" t="str">
        <f>IF(AND('Mapa final'!$AD$12="Muy Alta",'Mapa final'!$AF$12="Leve"),CONCATENATE("R2C",'Mapa final'!$S$12),"")</f>
        <v/>
      </c>
      <c r="AH16" s="41" t="str">
        <f>IF(AND('Mapa final'!$AD$12="Muy Alta",'Mapa final'!$AF$12="Catastrófico"),CONCATENATE("R2C",'Mapa final'!$S$12),"")</f>
        <v/>
      </c>
      <c r="AI16" s="42" t="str">
        <f>IF(AND('Mapa final'!$AD$12="Muy Alta",'Mapa final'!$AF$12="Catastrófico"),CONCATENATE("R2C",'Mapa final'!$S$12),"")</f>
        <v/>
      </c>
      <c r="AJ16" s="42" t="str">
        <f>IF(AND('Mapa final'!$AD$12="Muy Alta",'Mapa final'!$AF$12="Catastrófico"),CONCATENATE("R2C",'Mapa final'!$S$12),"")</f>
        <v/>
      </c>
      <c r="AK16" s="42" t="str">
        <f>IF(AND('Mapa final'!$AD$12="Muy Alta",'Mapa final'!$AF$12="Catastrófico"),CONCATENATE("R2C",'Mapa final'!$S$12),"")</f>
        <v/>
      </c>
      <c r="AL16" s="42" t="str">
        <f>IF(AND('Mapa final'!$AD$12="Muy Alta",'Mapa final'!$AF$12="Catastrófico"),CONCATENATE("R2C",'Mapa final'!$S$12),"")</f>
        <v/>
      </c>
      <c r="AM16" s="43" t="str">
        <f>IF(AND('Mapa final'!$AD$12="Muy Alta",'Mapa final'!$AF$12="Catastrófico"),CONCATENATE("R2C",'Mapa final'!$S$12),"")</f>
        <v/>
      </c>
      <c r="AN16" s="70"/>
      <c r="AO16" s="338" t="s">
        <v>175</v>
      </c>
      <c r="AP16" s="339"/>
      <c r="AQ16" s="339"/>
      <c r="AR16" s="339"/>
      <c r="AS16" s="339"/>
      <c r="AT16" s="34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52"/>
      <c r="C17" s="252"/>
      <c r="D17" s="253"/>
      <c r="E17" s="349"/>
      <c r="F17" s="350"/>
      <c r="G17" s="350"/>
      <c r="H17" s="350"/>
      <c r="I17" s="350"/>
      <c r="J17" s="57" t="str">
        <f>IF(AND('Mapa final'!$AD$12="Alta",'Mapa final'!$AF$12="Leve"),CONCATENATE("R2C",'Mapa final'!$S$12),"")</f>
        <v/>
      </c>
      <c r="K17" s="153" t="str">
        <f>IF(AND('Mapa final'!$AD$12="Alta",'Mapa final'!$AF$12="Leve"),CONCATENATE("R2C",'Mapa final'!$S$12),"")</f>
        <v/>
      </c>
      <c r="L17" s="153" t="str">
        <f>IF(AND('Mapa final'!$AD$12="Alta",'Mapa final'!$AF$12="Leve"),CONCATENATE("R2C",'Mapa final'!$S$12),"")</f>
        <v/>
      </c>
      <c r="M17" s="153" t="str">
        <f>IF(AND('Mapa final'!$AD$12="Alta",'Mapa final'!$AF$12="Leve"),CONCATENATE("R2C",'Mapa final'!$S$12),"")</f>
        <v/>
      </c>
      <c r="N17" s="153" t="str">
        <f>IF(AND('Mapa final'!$AD$12="Alta",'Mapa final'!$AF$12="Leve"),CONCATENATE("R2C",'Mapa final'!$S$12),"")</f>
        <v/>
      </c>
      <c r="O17" s="58" t="str">
        <f>IF(AND('Mapa final'!$AD$12="Alta",'Mapa final'!$AF$12="Leve"),CONCATENATE("R2C",'Mapa final'!$S$12),"")</f>
        <v/>
      </c>
      <c r="P17" s="57" t="str">
        <f>IF(AND('Mapa final'!$AD$12="Alta",'Mapa final'!$AF$12="Leve"),CONCATENATE("R2C",'Mapa final'!$S$12),"")</f>
        <v/>
      </c>
      <c r="Q17" s="153" t="str">
        <f>IF(AND('Mapa final'!$AD$12="Alta",'Mapa final'!$AF$12="Leve"),CONCATENATE("R2C",'Mapa final'!$S$12),"")</f>
        <v/>
      </c>
      <c r="R17" s="153" t="str">
        <f>IF(AND('Mapa final'!$AD$12="Alta",'Mapa final'!$AF$12="Leve"),CONCATENATE("R2C",'Mapa final'!$S$12),"")</f>
        <v/>
      </c>
      <c r="S17" s="153" t="str">
        <f>IF(AND('Mapa final'!$AD$12="Alta",'Mapa final'!$AF$12="Leve"),CONCATENATE("R2C",'Mapa final'!$S$12),"")</f>
        <v/>
      </c>
      <c r="T17" s="153" t="str">
        <f>IF(AND('Mapa final'!$AD$12="Alta",'Mapa final'!$AF$12="Leve"),CONCATENATE("R2C",'Mapa final'!$S$12),"")</f>
        <v/>
      </c>
      <c r="U17" s="58" t="str">
        <f>IF(AND('Mapa final'!$AD$12="Alta",'Mapa final'!$AF$12="Leve"),CONCATENATE("R2C",'Mapa final'!$S$12),"")</f>
        <v/>
      </c>
      <c r="V17" s="44" t="str">
        <f>IF(AND('Mapa final'!$AD$12="Muy Alta",'Mapa final'!$AF$12="Leve"),CONCATENATE("R2C",'Mapa final'!$S$12),"")</f>
        <v/>
      </c>
      <c r="W17" s="152" t="str">
        <f>IF(AND('Mapa final'!$AD$12="Muy Alta",'Mapa final'!$AF$12="Leve"),CONCATENATE("R2C",'Mapa final'!$S$12),"")</f>
        <v/>
      </c>
      <c r="X17" s="152" t="str">
        <f>IF(AND('Mapa final'!$AD$12="Muy Alta",'Mapa final'!$AF$12="Leve"),CONCATENATE("R2C",'Mapa final'!$S$12),"")</f>
        <v/>
      </c>
      <c r="Y17" s="152" t="str">
        <f>IF(AND('Mapa final'!$AD$12="Muy Alta",'Mapa final'!$AF$12="Leve"),CONCATENATE("R2C",'Mapa final'!$S$12),"")</f>
        <v/>
      </c>
      <c r="Z17" s="152" t="str">
        <f>IF(AND('Mapa final'!$AD$12="Muy Alta",'Mapa final'!$AF$12="Leve"),CONCATENATE("R2C",'Mapa final'!$S$12),"")</f>
        <v/>
      </c>
      <c r="AA17" s="45" t="str">
        <f>IF(AND('Mapa final'!$AD$12="Muy Alta",'Mapa final'!$AF$12="Leve"),CONCATENATE("R2C",'Mapa final'!$S$12),"")</f>
        <v/>
      </c>
      <c r="AB17" s="44" t="str">
        <f>IF(AND('Mapa final'!$AD$12="Muy Alta",'Mapa final'!$AF$12="Leve"),CONCATENATE("R2C",'Mapa final'!$S$12),"")</f>
        <v/>
      </c>
      <c r="AC17" s="152" t="str">
        <f>IF(AND('Mapa final'!$AD$12="Muy Alta",'Mapa final'!$AF$12="Leve"),CONCATENATE("R2C",'Mapa final'!$S$12),"")</f>
        <v/>
      </c>
      <c r="AD17" s="152" t="str">
        <f>IF(AND('Mapa final'!$AD$12="Muy Alta",'Mapa final'!$AF$12="Leve"),CONCATENATE("R2C",'Mapa final'!$S$12),"")</f>
        <v/>
      </c>
      <c r="AE17" s="152" t="str">
        <f>IF(AND('Mapa final'!$AD$12="Muy Alta",'Mapa final'!$AF$12="Leve"),CONCATENATE("R2C",'Mapa final'!$S$12),"")</f>
        <v/>
      </c>
      <c r="AF17" s="152" t="str">
        <f>IF(AND('Mapa final'!$AD$12="Muy Alta",'Mapa final'!$AF$12="Leve"),CONCATENATE("R2C",'Mapa final'!$S$12),"")</f>
        <v/>
      </c>
      <c r="AG17" s="45" t="str">
        <f>IF(AND('Mapa final'!$AD$12="Muy Alta",'Mapa final'!$AF$12="Leve"),CONCATENATE("R2C",'Mapa final'!$S$12),"")</f>
        <v/>
      </c>
      <c r="AH17" s="46" t="str">
        <f>IF(AND('Mapa final'!$AD$12="Muy Alta",'Mapa final'!$AF$12="Catastrófico"),CONCATENATE("R2C",'Mapa final'!$S$12),"")</f>
        <v/>
      </c>
      <c r="AI17" s="154" t="str">
        <f>IF(AND('Mapa final'!$AD$12="Muy Alta",'Mapa final'!$AF$12="Catastrófico"),CONCATENATE("R2C",'Mapa final'!$S$12),"")</f>
        <v/>
      </c>
      <c r="AJ17" s="154" t="str">
        <f>IF(AND('Mapa final'!$AD$12="Muy Alta",'Mapa final'!$AF$12="Catastrófico"),CONCATENATE("R2C",'Mapa final'!$S$12),"")</f>
        <v/>
      </c>
      <c r="AK17" s="154" t="str">
        <f>IF(AND('Mapa final'!$AD$12="Muy Alta",'Mapa final'!$AF$12="Catastrófico"),CONCATENATE("R2C",'Mapa final'!$S$12),"")</f>
        <v/>
      </c>
      <c r="AL17" s="154" t="str">
        <f>IF(AND('Mapa final'!$AD$12="Muy Alta",'Mapa final'!$AF$12="Catastrófico"),CONCATENATE("R2C",'Mapa final'!$S$12),"")</f>
        <v/>
      </c>
      <c r="AM17" s="47" t="str">
        <f>IF(AND('Mapa final'!$AD$12="Muy Alta",'Mapa final'!$AF$12="Catastrófico"),CONCATENATE("R2C",'Mapa final'!$S$12),"")</f>
        <v/>
      </c>
      <c r="AN17" s="70"/>
      <c r="AO17" s="341"/>
      <c r="AP17" s="342"/>
      <c r="AQ17" s="342"/>
      <c r="AR17" s="342"/>
      <c r="AS17" s="342"/>
      <c r="AT17" s="343"/>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52"/>
      <c r="C18" s="252"/>
      <c r="D18" s="253"/>
      <c r="E18" s="351"/>
      <c r="F18" s="350"/>
      <c r="G18" s="350"/>
      <c r="H18" s="350"/>
      <c r="I18" s="350"/>
      <c r="J18" s="57" t="str">
        <f>IF(AND('Mapa final'!$AD$12="Alta",'Mapa final'!$AF$12="Leve"),CONCATENATE("R2C",'Mapa final'!$S$12),"")</f>
        <v/>
      </c>
      <c r="K18" s="153" t="str">
        <f>IF(AND('Mapa final'!$AD$12="Alta",'Mapa final'!$AF$12="Leve"),CONCATENATE("R2C",'Mapa final'!$S$12),"")</f>
        <v/>
      </c>
      <c r="L18" s="153" t="str">
        <f>IF(AND('Mapa final'!$AD$12="Alta",'Mapa final'!$AF$12="Leve"),CONCATENATE("R2C",'Mapa final'!$S$12),"")</f>
        <v/>
      </c>
      <c r="M18" s="153" t="str">
        <f>IF(AND('Mapa final'!$AD$12="Alta",'Mapa final'!$AF$12="Leve"),CONCATENATE("R2C",'Mapa final'!$S$12),"")</f>
        <v/>
      </c>
      <c r="N18" s="153" t="str">
        <f>IF(AND('Mapa final'!$AD$12="Alta",'Mapa final'!$AF$12="Leve"),CONCATENATE("R2C",'Mapa final'!$S$12),"")</f>
        <v/>
      </c>
      <c r="O18" s="58" t="str">
        <f>IF(AND('Mapa final'!$AD$12="Alta",'Mapa final'!$AF$12="Leve"),CONCATENATE("R2C",'Mapa final'!$S$12),"")</f>
        <v/>
      </c>
      <c r="P18" s="57" t="str">
        <f>IF(AND('Mapa final'!$AD$12="Alta",'Mapa final'!$AF$12="Leve"),CONCATENATE("R2C",'Mapa final'!$S$12),"")</f>
        <v/>
      </c>
      <c r="Q18" s="153" t="str">
        <f>IF(AND('Mapa final'!$AD$12="Alta",'Mapa final'!$AF$12="Leve"),CONCATENATE("R2C",'Mapa final'!$S$12),"")</f>
        <v/>
      </c>
      <c r="R18" s="153" t="str">
        <f>IF(AND('Mapa final'!$AD$12="Alta",'Mapa final'!$AF$12="Leve"),CONCATENATE("R2C",'Mapa final'!$S$12),"")</f>
        <v/>
      </c>
      <c r="S18" s="153" t="str">
        <f>IF(AND('Mapa final'!$AD$12="Alta",'Mapa final'!$AF$12="Leve"),CONCATENATE("R2C",'Mapa final'!$S$12),"")</f>
        <v/>
      </c>
      <c r="T18" s="153" t="str">
        <f>IF(AND('Mapa final'!$AD$12="Alta",'Mapa final'!$AF$12="Leve"),CONCATENATE("R2C",'Mapa final'!$S$12),"")</f>
        <v/>
      </c>
      <c r="U18" s="58" t="str">
        <f>IF(AND('Mapa final'!$AD$12="Alta",'Mapa final'!$AF$12="Leve"),CONCATENATE("R2C",'Mapa final'!$S$12),"")</f>
        <v/>
      </c>
      <c r="V18" s="44" t="str">
        <f>IF(AND('Mapa final'!$AD$12="Muy Alta",'Mapa final'!$AF$12="Leve"),CONCATENATE("R2C",'Mapa final'!$S$12),"")</f>
        <v/>
      </c>
      <c r="W18" s="152" t="str">
        <f>IF(AND('Mapa final'!$AD$12="Muy Alta",'Mapa final'!$AF$12="Leve"),CONCATENATE("R2C",'Mapa final'!$S$12),"")</f>
        <v/>
      </c>
      <c r="X18" s="152" t="str">
        <f>IF(AND('Mapa final'!$AD$12="Muy Alta",'Mapa final'!$AF$12="Leve"),CONCATENATE("R2C",'Mapa final'!$S$12),"")</f>
        <v/>
      </c>
      <c r="Y18" s="152" t="str">
        <f>IF(AND('Mapa final'!$AD$12="Muy Alta",'Mapa final'!$AF$12="Leve"),CONCATENATE("R2C",'Mapa final'!$S$12),"")</f>
        <v/>
      </c>
      <c r="Z18" s="152" t="str">
        <f>IF(AND('Mapa final'!$AD$12="Muy Alta",'Mapa final'!$AF$12="Leve"),CONCATENATE("R2C",'Mapa final'!$S$12),"")</f>
        <v/>
      </c>
      <c r="AA18" s="45" t="str">
        <f>IF(AND('Mapa final'!$AD$12="Muy Alta",'Mapa final'!$AF$12="Leve"),CONCATENATE("R2C",'Mapa final'!$S$12),"")</f>
        <v/>
      </c>
      <c r="AB18" s="44" t="str">
        <f>IF(AND('Mapa final'!$AD$12="Muy Alta",'Mapa final'!$AF$12="Leve"),CONCATENATE("R2C",'Mapa final'!$S$12),"")</f>
        <v/>
      </c>
      <c r="AC18" s="152" t="str">
        <f>IF(AND('Mapa final'!$AD$12="Muy Alta",'Mapa final'!$AF$12="Leve"),CONCATENATE("R2C",'Mapa final'!$S$12),"")</f>
        <v/>
      </c>
      <c r="AD18" s="152" t="str">
        <f>IF(AND('Mapa final'!$AD$12="Muy Alta",'Mapa final'!$AF$12="Leve"),CONCATENATE("R2C",'Mapa final'!$S$12),"")</f>
        <v/>
      </c>
      <c r="AE18" s="152" t="str">
        <f>IF(AND('Mapa final'!$AD$12="Muy Alta",'Mapa final'!$AF$12="Leve"),CONCATENATE("R2C",'Mapa final'!$S$12),"")</f>
        <v/>
      </c>
      <c r="AF18" s="152" t="str">
        <f>IF(AND('Mapa final'!$AD$12="Muy Alta",'Mapa final'!$AF$12="Leve"),CONCATENATE("R2C",'Mapa final'!$S$12),"")</f>
        <v/>
      </c>
      <c r="AG18" s="45" t="str">
        <f>IF(AND('Mapa final'!$AD$12="Muy Alta",'Mapa final'!$AF$12="Leve"),CONCATENATE("R2C",'Mapa final'!$S$12),"")</f>
        <v/>
      </c>
      <c r="AH18" s="46" t="str">
        <f>IF(AND('Mapa final'!$AD$12="Muy Alta",'Mapa final'!$AF$12="Catastrófico"),CONCATENATE("R2C",'Mapa final'!$S$12),"")</f>
        <v/>
      </c>
      <c r="AI18" s="154" t="str">
        <f>IF(AND('Mapa final'!$AD$12="Muy Alta",'Mapa final'!$AF$12="Catastrófico"),CONCATENATE("R2C",'Mapa final'!$S$12),"")</f>
        <v/>
      </c>
      <c r="AJ18" s="154" t="str">
        <f>IF(AND('Mapa final'!$AD$12="Muy Alta",'Mapa final'!$AF$12="Catastrófico"),CONCATENATE("R2C",'Mapa final'!$S$12),"")</f>
        <v/>
      </c>
      <c r="AK18" s="154" t="str">
        <f>IF(AND('Mapa final'!$AD$12="Muy Alta",'Mapa final'!$AF$12="Catastrófico"),CONCATENATE("R2C",'Mapa final'!$S$12),"")</f>
        <v/>
      </c>
      <c r="AL18" s="154" t="str">
        <f>IF(AND('Mapa final'!$AD$12="Muy Alta",'Mapa final'!$AF$12="Catastrófico"),CONCATENATE("R2C",'Mapa final'!$S$12),"")</f>
        <v/>
      </c>
      <c r="AM18" s="47" t="str">
        <f>IF(AND('Mapa final'!$AD$12="Muy Alta",'Mapa final'!$AF$12="Catastrófico"),CONCATENATE("R2C",'Mapa final'!$S$12),"")</f>
        <v/>
      </c>
      <c r="AN18" s="70"/>
      <c r="AO18" s="341"/>
      <c r="AP18" s="342"/>
      <c r="AQ18" s="342"/>
      <c r="AR18" s="342"/>
      <c r="AS18" s="342"/>
      <c r="AT18" s="343"/>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52"/>
      <c r="C19" s="252"/>
      <c r="D19" s="253"/>
      <c r="E19" s="351"/>
      <c r="F19" s="350"/>
      <c r="G19" s="350"/>
      <c r="H19" s="350"/>
      <c r="I19" s="350"/>
      <c r="J19" s="57" t="str">
        <f>IF(AND('Mapa final'!$AD$12="Alta",'Mapa final'!$AF$12="Leve"),CONCATENATE("R2C",'Mapa final'!$S$12),"")</f>
        <v/>
      </c>
      <c r="K19" s="153" t="str">
        <f>IF(AND('Mapa final'!$AD$12="Alta",'Mapa final'!$AF$12="Leve"),CONCATENATE("R2C",'Mapa final'!$S$12),"")</f>
        <v/>
      </c>
      <c r="L19" s="153" t="str">
        <f>IF(AND('Mapa final'!$AD$12="Alta",'Mapa final'!$AF$12="Leve"),CONCATENATE("R2C",'Mapa final'!$S$12),"")</f>
        <v/>
      </c>
      <c r="M19" s="153" t="str">
        <f>IF(AND('Mapa final'!$AD$12="Alta",'Mapa final'!$AF$12="Leve"),CONCATENATE("R2C",'Mapa final'!$S$12),"")</f>
        <v/>
      </c>
      <c r="N19" s="153" t="str">
        <f>IF(AND('Mapa final'!$AD$12="Alta",'Mapa final'!$AF$12="Leve"),CONCATENATE("R2C",'Mapa final'!$S$12),"")</f>
        <v/>
      </c>
      <c r="O19" s="58" t="str">
        <f>IF(AND('Mapa final'!$AD$12="Alta",'Mapa final'!$AF$12="Leve"),CONCATENATE("R2C",'Mapa final'!$S$12),"")</f>
        <v/>
      </c>
      <c r="P19" s="57" t="str">
        <f>IF(AND('Mapa final'!$AD$12="Alta",'Mapa final'!$AF$12="Leve"),CONCATENATE("R2C",'Mapa final'!$S$12),"")</f>
        <v/>
      </c>
      <c r="Q19" s="153" t="str">
        <f>IF(AND('Mapa final'!$AD$12="Alta",'Mapa final'!$AF$12="Leve"),CONCATENATE("R2C",'Mapa final'!$S$12),"")</f>
        <v/>
      </c>
      <c r="R19" s="153" t="str">
        <f>IF(AND('Mapa final'!$AD$12="Alta",'Mapa final'!$AF$12="Leve"),CONCATENATE("R2C",'Mapa final'!$S$12),"")</f>
        <v/>
      </c>
      <c r="S19" s="153" t="str">
        <f>IF(AND('Mapa final'!$AD$12="Alta",'Mapa final'!$AF$12="Leve"),CONCATENATE("R2C",'Mapa final'!$S$12),"")</f>
        <v/>
      </c>
      <c r="T19" s="153" t="str">
        <f>IF(AND('Mapa final'!$AD$12="Alta",'Mapa final'!$AF$12="Leve"),CONCATENATE("R2C",'Mapa final'!$S$12),"")</f>
        <v/>
      </c>
      <c r="U19" s="58" t="str">
        <f>IF(AND('Mapa final'!$AD$12="Alta",'Mapa final'!$AF$12="Leve"),CONCATENATE("R2C",'Mapa final'!$S$12),"")</f>
        <v/>
      </c>
      <c r="V19" s="44" t="str">
        <f>IF(AND('Mapa final'!$AD$12="Muy Alta",'Mapa final'!$AF$12="Leve"),CONCATENATE("R2C",'Mapa final'!$S$12),"")</f>
        <v/>
      </c>
      <c r="W19" s="152" t="str">
        <f>IF(AND('Mapa final'!$AD$12="Muy Alta",'Mapa final'!$AF$12="Leve"),CONCATENATE("R2C",'Mapa final'!$S$12),"")</f>
        <v/>
      </c>
      <c r="X19" s="152" t="str">
        <f>IF(AND('Mapa final'!$AD$12="Muy Alta",'Mapa final'!$AF$12="Leve"),CONCATENATE("R2C",'Mapa final'!$S$12),"")</f>
        <v/>
      </c>
      <c r="Y19" s="152" t="str">
        <f>IF(AND('Mapa final'!$AD$12="Muy Alta",'Mapa final'!$AF$12="Leve"),CONCATENATE("R2C",'Mapa final'!$S$12),"")</f>
        <v/>
      </c>
      <c r="Z19" s="152" t="str">
        <f>IF(AND('Mapa final'!$AD$12="Muy Alta",'Mapa final'!$AF$12="Leve"),CONCATENATE("R2C",'Mapa final'!$S$12),"")</f>
        <v/>
      </c>
      <c r="AA19" s="45" t="str">
        <f>IF(AND('Mapa final'!$AD$12="Muy Alta",'Mapa final'!$AF$12="Leve"),CONCATENATE("R2C",'Mapa final'!$S$12),"")</f>
        <v/>
      </c>
      <c r="AB19" s="44" t="str">
        <f>IF(AND('Mapa final'!$AD$12="Muy Alta",'Mapa final'!$AF$12="Leve"),CONCATENATE("R2C",'Mapa final'!$S$12),"")</f>
        <v/>
      </c>
      <c r="AC19" s="152" t="str">
        <f>IF(AND('Mapa final'!$AD$12="Muy Alta",'Mapa final'!$AF$12="Leve"),CONCATENATE("R2C",'Mapa final'!$S$12),"")</f>
        <v/>
      </c>
      <c r="AD19" s="152" t="str">
        <f>IF(AND('Mapa final'!$AD$12="Muy Alta",'Mapa final'!$AF$12="Leve"),CONCATENATE("R2C",'Mapa final'!$S$12),"")</f>
        <v/>
      </c>
      <c r="AE19" s="152" t="str">
        <f>IF(AND('Mapa final'!$AD$12="Muy Alta",'Mapa final'!$AF$12="Leve"),CONCATENATE("R2C",'Mapa final'!$S$12),"")</f>
        <v/>
      </c>
      <c r="AF19" s="152" t="str">
        <f>IF(AND('Mapa final'!$AD$12="Muy Alta",'Mapa final'!$AF$12="Leve"),CONCATENATE("R2C",'Mapa final'!$S$12),"")</f>
        <v/>
      </c>
      <c r="AG19" s="45" t="str">
        <f>IF(AND('Mapa final'!$AD$12="Muy Alta",'Mapa final'!$AF$12="Leve"),CONCATENATE("R2C",'Mapa final'!$S$12),"")</f>
        <v/>
      </c>
      <c r="AH19" s="46" t="str">
        <f>IF(AND('Mapa final'!$AD$12="Muy Alta",'Mapa final'!$AF$12="Catastrófico"),CONCATENATE("R2C",'Mapa final'!$S$12),"")</f>
        <v/>
      </c>
      <c r="AI19" s="154" t="str">
        <f>IF(AND('Mapa final'!$AD$12="Muy Alta",'Mapa final'!$AF$12="Catastrófico"),CONCATENATE("R2C",'Mapa final'!$S$12),"")</f>
        <v/>
      </c>
      <c r="AJ19" s="154" t="str">
        <f>IF(AND('Mapa final'!$AD$12="Muy Alta",'Mapa final'!$AF$12="Catastrófico"),CONCATENATE("R2C",'Mapa final'!$S$12),"")</f>
        <v/>
      </c>
      <c r="AK19" s="154" t="str">
        <f>IF(AND('Mapa final'!$AD$12="Muy Alta",'Mapa final'!$AF$12="Catastrófico"),CONCATENATE("R2C",'Mapa final'!$S$12),"")</f>
        <v/>
      </c>
      <c r="AL19" s="154" t="str">
        <f>IF(AND('Mapa final'!$AD$12="Muy Alta",'Mapa final'!$AF$12="Catastrófico"),CONCATENATE("R2C",'Mapa final'!$S$12),"")</f>
        <v/>
      </c>
      <c r="AM19" s="47" t="str">
        <f>IF(AND('Mapa final'!$AD$12="Muy Alta",'Mapa final'!$AF$12="Catastrófico"),CONCATENATE("R2C",'Mapa final'!$S$12),"")</f>
        <v/>
      </c>
      <c r="AN19" s="70"/>
      <c r="AO19" s="341"/>
      <c r="AP19" s="342"/>
      <c r="AQ19" s="342"/>
      <c r="AR19" s="342"/>
      <c r="AS19" s="342"/>
      <c r="AT19" s="343"/>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52"/>
      <c r="C20" s="252"/>
      <c r="D20" s="253"/>
      <c r="E20" s="351"/>
      <c r="F20" s="350"/>
      <c r="G20" s="350"/>
      <c r="H20" s="350"/>
      <c r="I20" s="350"/>
      <c r="J20" s="57" t="str">
        <f>IF(AND('Mapa final'!$AD$12="Alta",'Mapa final'!$AF$12="Leve"),CONCATENATE("R2C",'Mapa final'!$S$12),"")</f>
        <v/>
      </c>
      <c r="K20" s="153" t="str">
        <f>IF(AND('Mapa final'!$AD$12="Alta",'Mapa final'!$AF$12="Leve"),CONCATENATE("R2C",'Mapa final'!$S$12),"")</f>
        <v/>
      </c>
      <c r="L20" s="153" t="str">
        <f>IF(AND('Mapa final'!$AD$12="Alta",'Mapa final'!$AF$12="Leve"),CONCATENATE("R2C",'Mapa final'!$S$12),"")</f>
        <v/>
      </c>
      <c r="M20" s="153" t="str">
        <f>IF(AND('Mapa final'!$AD$12="Alta",'Mapa final'!$AF$12="Leve"),CONCATENATE("R2C",'Mapa final'!$S$12),"")</f>
        <v/>
      </c>
      <c r="N20" s="153" t="str">
        <f>IF(AND('Mapa final'!$AD$12="Alta",'Mapa final'!$AF$12="Leve"),CONCATENATE("R2C",'Mapa final'!$S$12),"")</f>
        <v/>
      </c>
      <c r="O20" s="58" t="str">
        <f>IF(AND('Mapa final'!$AD$12="Alta",'Mapa final'!$AF$12="Leve"),CONCATENATE("R2C",'Mapa final'!$S$12),"")</f>
        <v/>
      </c>
      <c r="P20" s="57" t="str">
        <f>IF(AND('Mapa final'!$AD$12="Alta",'Mapa final'!$AF$12="Leve"),CONCATENATE("R2C",'Mapa final'!$S$12),"")</f>
        <v/>
      </c>
      <c r="Q20" s="153" t="str">
        <f>IF(AND('Mapa final'!$AD$12="Alta",'Mapa final'!$AF$12="Leve"),CONCATENATE("R2C",'Mapa final'!$S$12),"")</f>
        <v/>
      </c>
      <c r="R20" s="153" t="str">
        <f>IF(AND('Mapa final'!$AD$12="Alta",'Mapa final'!$AF$12="Leve"),CONCATENATE("R2C",'Mapa final'!$S$12),"")</f>
        <v/>
      </c>
      <c r="S20" s="153" t="str">
        <f>IF(AND('Mapa final'!$AD$12="Alta",'Mapa final'!$AF$12="Leve"),CONCATENATE("R2C",'Mapa final'!$S$12),"")</f>
        <v/>
      </c>
      <c r="T20" s="153" t="str">
        <f>IF(AND('Mapa final'!$AD$12="Alta",'Mapa final'!$AF$12="Leve"),CONCATENATE("R2C",'Mapa final'!$S$12),"")</f>
        <v/>
      </c>
      <c r="U20" s="58" t="str">
        <f>IF(AND('Mapa final'!$AD$12="Alta",'Mapa final'!$AF$12="Leve"),CONCATENATE("R2C",'Mapa final'!$S$12),"")</f>
        <v/>
      </c>
      <c r="V20" s="44" t="str">
        <f>IF(AND('Mapa final'!$AD$12="Muy Alta",'Mapa final'!$AF$12="Leve"),CONCATENATE("R2C",'Mapa final'!$S$12),"")</f>
        <v/>
      </c>
      <c r="W20" s="152" t="str">
        <f>IF(AND('Mapa final'!$AD$12="Muy Alta",'Mapa final'!$AF$12="Leve"),CONCATENATE("R2C",'Mapa final'!$S$12),"")</f>
        <v/>
      </c>
      <c r="X20" s="152" t="str">
        <f>IF(AND('Mapa final'!$AD$12="Muy Alta",'Mapa final'!$AF$12="Leve"),CONCATENATE("R2C",'Mapa final'!$S$12),"")</f>
        <v/>
      </c>
      <c r="Y20" s="152" t="str">
        <f>IF(AND('Mapa final'!$AD$12="Muy Alta",'Mapa final'!$AF$12="Leve"),CONCATENATE("R2C",'Mapa final'!$S$12),"")</f>
        <v/>
      </c>
      <c r="Z20" s="152" t="str">
        <f>IF(AND('Mapa final'!$AD$12="Muy Alta",'Mapa final'!$AF$12="Leve"),CONCATENATE("R2C",'Mapa final'!$S$12),"")</f>
        <v/>
      </c>
      <c r="AA20" s="45" t="str">
        <f>IF(AND('Mapa final'!$AD$12="Muy Alta",'Mapa final'!$AF$12="Leve"),CONCATENATE("R2C",'Mapa final'!$S$12),"")</f>
        <v/>
      </c>
      <c r="AB20" s="44" t="str">
        <f>IF(AND('Mapa final'!$AD$12="Muy Alta",'Mapa final'!$AF$12="Leve"),CONCATENATE("R2C",'Mapa final'!$S$12),"")</f>
        <v/>
      </c>
      <c r="AC20" s="152" t="str">
        <f>IF(AND('Mapa final'!$AD$12="Muy Alta",'Mapa final'!$AF$12="Leve"),CONCATENATE("R2C",'Mapa final'!$S$12),"")</f>
        <v/>
      </c>
      <c r="AD20" s="152" t="str">
        <f>IF(AND('Mapa final'!$AD$12="Muy Alta",'Mapa final'!$AF$12="Leve"),CONCATENATE("R2C",'Mapa final'!$S$12),"")</f>
        <v/>
      </c>
      <c r="AE20" s="152" t="str">
        <f>IF(AND('Mapa final'!$AD$12="Muy Alta",'Mapa final'!$AF$12="Leve"),CONCATENATE("R2C",'Mapa final'!$S$12),"")</f>
        <v/>
      </c>
      <c r="AF20" s="152" t="str">
        <f>IF(AND('Mapa final'!$AD$12="Muy Alta",'Mapa final'!$AF$12="Leve"),CONCATENATE("R2C",'Mapa final'!$S$12),"")</f>
        <v/>
      </c>
      <c r="AG20" s="45" t="str">
        <f>IF(AND('Mapa final'!$AD$12="Muy Alta",'Mapa final'!$AF$12="Leve"),CONCATENATE("R2C",'Mapa final'!$S$12),"")</f>
        <v/>
      </c>
      <c r="AH20" s="46" t="str">
        <f>IF(AND('Mapa final'!$AD$12="Muy Alta",'Mapa final'!$AF$12="Catastrófico"),CONCATENATE("R2C",'Mapa final'!$S$12),"")</f>
        <v/>
      </c>
      <c r="AI20" s="154" t="str">
        <f>IF(AND('Mapa final'!$AD$12="Muy Alta",'Mapa final'!$AF$12="Catastrófico"),CONCATENATE("R2C",'Mapa final'!$S$12),"")</f>
        <v/>
      </c>
      <c r="AJ20" s="154" t="str">
        <f>IF(AND('Mapa final'!$AD$12="Muy Alta",'Mapa final'!$AF$12="Catastrófico"),CONCATENATE("R2C",'Mapa final'!$S$12),"")</f>
        <v/>
      </c>
      <c r="AK20" s="154" t="str">
        <f>IF(AND('Mapa final'!$AD$12="Muy Alta",'Mapa final'!$AF$12="Catastrófico"),CONCATENATE("R2C",'Mapa final'!$S$12),"")</f>
        <v/>
      </c>
      <c r="AL20" s="154" t="str">
        <f>IF(AND('Mapa final'!$AD$12="Muy Alta",'Mapa final'!$AF$12="Catastrófico"),CONCATENATE("R2C",'Mapa final'!$S$12),"")</f>
        <v/>
      </c>
      <c r="AM20" s="47" t="str">
        <f>IF(AND('Mapa final'!$AD$12="Muy Alta",'Mapa final'!$AF$12="Catastrófico"),CONCATENATE("R2C",'Mapa final'!$S$12),"")</f>
        <v/>
      </c>
      <c r="AN20" s="70"/>
      <c r="AO20" s="341"/>
      <c r="AP20" s="342"/>
      <c r="AQ20" s="342"/>
      <c r="AR20" s="342"/>
      <c r="AS20" s="342"/>
      <c r="AT20" s="343"/>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52"/>
      <c r="C21" s="252"/>
      <c r="D21" s="253"/>
      <c r="E21" s="351"/>
      <c r="F21" s="350"/>
      <c r="G21" s="350"/>
      <c r="H21" s="350"/>
      <c r="I21" s="350"/>
      <c r="J21" s="57" t="str">
        <f>IF(AND('Mapa final'!$AD$12="Alta",'Mapa final'!$AF$12="Leve"),CONCATENATE("R2C",'Mapa final'!$S$12),"")</f>
        <v/>
      </c>
      <c r="K21" s="153" t="str">
        <f>IF(AND('Mapa final'!$AD$12="Alta",'Mapa final'!$AF$12="Leve"),CONCATENATE("R2C",'Mapa final'!$S$12),"")</f>
        <v/>
      </c>
      <c r="L21" s="153" t="str">
        <f>IF(AND('Mapa final'!$AD$12="Alta",'Mapa final'!$AF$12="Leve"),CONCATENATE("R2C",'Mapa final'!$S$12),"")</f>
        <v/>
      </c>
      <c r="M21" s="153" t="str">
        <f>IF(AND('Mapa final'!$AD$12="Alta",'Mapa final'!$AF$12="Leve"),CONCATENATE("R2C",'Mapa final'!$S$12),"")</f>
        <v/>
      </c>
      <c r="N21" s="153" t="str">
        <f>IF(AND('Mapa final'!$AD$12="Alta",'Mapa final'!$AF$12="Leve"),CONCATENATE("R2C",'Mapa final'!$S$12),"")</f>
        <v/>
      </c>
      <c r="O21" s="58" t="str">
        <f>IF(AND('Mapa final'!$AD$12="Alta",'Mapa final'!$AF$12="Leve"),CONCATENATE("R2C",'Mapa final'!$S$12),"")</f>
        <v/>
      </c>
      <c r="P21" s="57" t="str">
        <f>IF(AND('Mapa final'!$AD$12="Alta",'Mapa final'!$AF$12="Leve"),CONCATENATE("R2C",'Mapa final'!$S$12),"")</f>
        <v/>
      </c>
      <c r="Q21" s="153" t="str">
        <f>IF(AND('Mapa final'!$AD$12="Alta",'Mapa final'!$AF$12="Leve"),CONCATENATE("R2C",'Mapa final'!$S$12),"")</f>
        <v/>
      </c>
      <c r="R21" s="153" t="str">
        <f>IF(AND('Mapa final'!$AD$12="Alta",'Mapa final'!$AF$12="Leve"),CONCATENATE("R2C",'Mapa final'!$S$12),"")</f>
        <v/>
      </c>
      <c r="S21" s="153" t="str">
        <f>IF(AND('Mapa final'!$AD$12="Alta",'Mapa final'!$AF$12="Leve"),CONCATENATE("R2C",'Mapa final'!$S$12),"")</f>
        <v/>
      </c>
      <c r="T21" s="153" t="str">
        <f>IF(AND('Mapa final'!$AD$12="Alta",'Mapa final'!$AF$12="Leve"),CONCATENATE("R2C",'Mapa final'!$S$12),"")</f>
        <v/>
      </c>
      <c r="U21" s="58" t="str">
        <f>IF(AND('Mapa final'!$AD$12="Alta",'Mapa final'!$AF$12="Leve"),CONCATENATE("R2C",'Mapa final'!$S$12),"")</f>
        <v/>
      </c>
      <c r="V21" s="44" t="str">
        <f>IF(AND('Mapa final'!$AD$12="Muy Alta",'Mapa final'!$AF$12="Leve"),CONCATENATE("R2C",'Mapa final'!$S$12),"")</f>
        <v/>
      </c>
      <c r="W21" s="152" t="str">
        <f>IF(AND('Mapa final'!$AD$12="Muy Alta",'Mapa final'!$AF$12="Leve"),CONCATENATE("R2C",'Mapa final'!$S$12),"")</f>
        <v/>
      </c>
      <c r="X21" s="152" t="str">
        <f>IF(AND('Mapa final'!$AD$12="Muy Alta",'Mapa final'!$AF$12="Leve"),CONCATENATE("R2C",'Mapa final'!$S$12),"")</f>
        <v/>
      </c>
      <c r="Y21" s="152" t="str">
        <f>IF(AND('Mapa final'!$AD$12="Muy Alta",'Mapa final'!$AF$12="Leve"),CONCATENATE("R2C",'Mapa final'!$S$12),"")</f>
        <v/>
      </c>
      <c r="Z21" s="152" t="str">
        <f>IF(AND('Mapa final'!$AD$12="Muy Alta",'Mapa final'!$AF$12="Leve"),CONCATENATE("R2C",'Mapa final'!$S$12),"")</f>
        <v/>
      </c>
      <c r="AA21" s="45" t="str">
        <f>IF(AND('Mapa final'!$AD$12="Muy Alta",'Mapa final'!$AF$12="Leve"),CONCATENATE("R2C",'Mapa final'!$S$12),"")</f>
        <v/>
      </c>
      <c r="AB21" s="44" t="str">
        <f>IF(AND('Mapa final'!$AD$12="Muy Alta",'Mapa final'!$AF$12="Leve"),CONCATENATE("R2C",'Mapa final'!$S$12),"")</f>
        <v/>
      </c>
      <c r="AC21" s="152" t="str">
        <f>IF(AND('Mapa final'!$AD$12="Muy Alta",'Mapa final'!$AF$12="Leve"),CONCATENATE("R2C",'Mapa final'!$S$12),"")</f>
        <v/>
      </c>
      <c r="AD21" s="152" t="str">
        <f>IF(AND('Mapa final'!$AD$12="Muy Alta",'Mapa final'!$AF$12="Leve"),CONCATENATE("R2C",'Mapa final'!$S$12),"")</f>
        <v/>
      </c>
      <c r="AE21" s="152" t="str">
        <f>IF(AND('Mapa final'!$AD$12="Muy Alta",'Mapa final'!$AF$12="Leve"),CONCATENATE("R2C",'Mapa final'!$S$12),"")</f>
        <v/>
      </c>
      <c r="AF21" s="152" t="str">
        <f>IF(AND('Mapa final'!$AD$12="Muy Alta",'Mapa final'!$AF$12="Leve"),CONCATENATE("R2C",'Mapa final'!$S$12),"")</f>
        <v/>
      </c>
      <c r="AG21" s="45" t="str">
        <f>IF(AND('Mapa final'!$AD$12="Muy Alta",'Mapa final'!$AF$12="Leve"),CONCATENATE("R2C",'Mapa final'!$S$12),"")</f>
        <v/>
      </c>
      <c r="AH21" s="46" t="str">
        <f>IF(AND('Mapa final'!$AD$12="Muy Alta",'Mapa final'!$AF$12="Catastrófico"),CONCATENATE("R2C",'Mapa final'!$S$12),"")</f>
        <v/>
      </c>
      <c r="AI21" s="154" t="str">
        <f>IF(AND('Mapa final'!$AD$12="Muy Alta",'Mapa final'!$AF$12="Catastrófico"),CONCATENATE("R2C",'Mapa final'!$S$12),"")</f>
        <v/>
      </c>
      <c r="AJ21" s="154" t="str">
        <f>IF(AND('Mapa final'!$AD$12="Muy Alta",'Mapa final'!$AF$12="Catastrófico"),CONCATENATE("R2C",'Mapa final'!$S$12),"")</f>
        <v/>
      </c>
      <c r="AK21" s="154" t="str">
        <f>IF(AND('Mapa final'!$AD$12="Muy Alta",'Mapa final'!$AF$12="Catastrófico"),CONCATENATE("R2C",'Mapa final'!$S$12),"")</f>
        <v/>
      </c>
      <c r="AL21" s="154" t="str">
        <f>IF(AND('Mapa final'!$AD$12="Muy Alta",'Mapa final'!$AF$12="Catastrófico"),CONCATENATE("R2C",'Mapa final'!$S$12),"")</f>
        <v/>
      </c>
      <c r="AM21" s="47" t="str">
        <f>IF(AND('Mapa final'!$AD$12="Muy Alta",'Mapa final'!$AF$12="Catastrófico"),CONCATENATE("R2C",'Mapa final'!$S$12),"")</f>
        <v/>
      </c>
      <c r="AN21" s="70"/>
      <c r="AO21" s="341"/>
      <c r="AP21" s="342"/>
      <c r="AQ21" s="342"/>
      <c r="AR21" s="342"/>
      <c r="AS21" s="342"/>
      <c r="AT21" s="343"/>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52"/>
      <c r="C22" s="252"/>
      <c r="D22" s="253"/>
      <c r="E22" s="351"/>
      <c r="F22" s="350"/>
      <c r="G22" s="350"/>
      <c r="H22" s="350"/>
      <c r="I22" s="350"/>
      <c r="J22" s="57" t="str">
        <f>IF(AND('Mapa final'!$AD$12="Alta",'Mapa final'!$AF$12="Leve"),CONCATENATE("R2C",'Mapa final'!$S$12),"")</f>
        <v/>
      </c>
      <c r="K22" s="153" t="str">
        <f>IF(AND('Mapa final'!$AD$12="Alta",'Mapa final'!$AF$12="Leve"),CONCATENATE("R2C",'Mapa final'!$S$12),"")</f>
        <v/>
      </c>
      <c r="L22" s="153" t="str">
        <f>IF(AND('Mapa final'!$AD$12="Alta",'Mapa final'!$AF$12="Leve"),CONCATENATE("R2C",'Mapa final'!$S$12),"")</f>
        <v/>
      </c>
      <c r="M22" s="153" t="str">
        <f>IF(AND('Mapa final'!$AD$12="Alta",'Mapa final'!$AF$12="Leve"),CONCATENATE("R2C",'Mapa final'!$S$12),"")</f>
        <v/>
      </c>
      <c r="N22" s="153" t="str">
        <f>IF(AND('Mapa final'!$AD$12="Alta",'Mapa final'!$AF$12="Leve"),CONCATENATE("R2C",'Mapa final'!$S$12),"")</f>
        <v/>
      </c>
      <c r="O22" s="58" t="str">
        <f>IF(AND('Mapa final'!$AD$12="Alta",'Mapa final'!$AF$12="Leve"),CONCATENATE("R2C",'Mapa final'!$S$12),"")</f>
        <v/>
      </c>
      <c r="P22" s="57" t="str">
        <f>IF(AND('Mapa final'!$AD$12="Alta",'Mapa final'!$AF$12="Leve"),CONCATENATE("R2C",'Mapa final'!$S$12),"")</f>
        <v/>
      </c>
      <c r="Q22" s="153" t="str">
        <f>IF(AND('Mapa final'!$AD$12="Alta",'Mapa final'!$AF$12="Leve"),CONCATENATE("R2C",'Mapa final'!$S$12),"")</f>
        <v/>
      </c>
      <c r="R22" s="153" t="str">
        <f>IF(AND('Mapa final'!$AD$12="Alta",'Mapa final'!$AF$12="Leve"),CONCATENATE("R2C",'Mapa final'!$S$12),"")</f>
        <v/>
      </c>
      <c r="S22" s="153" t="str">
        <f>IF(AND('Mapa final'!$AD$12="Alta",'Mapa final'!$AF$12="Leve"),CONCATENATE("R2C",'Mapa final'!$S$12),"")</f>
        <v/>
      </c>
      <c r="T22" s="153" t="str">
        <f>IF(AND('Mapa final'!$AD$12="Alta",'Mapa final'!$AF$12="Leve"),CONCATENATE("R2C",'Mapa final'!$S$12),"")</f>
        <v/>
      </c>
      <c r="U22" s="58" t="str">
        <f>IF(AND('Mapa final'!$AD$12="Alta",'Mapa final'!$AF$12="Leve"),CONCATENATE("R2C",'Mapa final'!$S$12),"")</f>
        <v/>
      </c>
      <c r="V22" s="44" t="str">
        <f>IF(AND('Mapa final'!$AD$12="Muy Alta",'Mapa final'!$AF$12="Leve"),CONCATENATE("R2C",'Mapa final'!$S$12),"")</f>
        <v/>
      </c>
      <c r="W22" s="152" t="str">
        <f>IF(AND('Mapa final'!$AD$12="Muy Alta",'Mapa final'!$AF$12="Leve"),CONCATENATE("R2C",'Mapa final'!$S$12),"")</f>
        <v/>
      </c>
      <c r="X22" s="152" t="str">
        <f>IF(AND('Mapa final'!$AD$12="Muy Alta",'Mapa final'!$AF$12="Leve"),CONCATENATE("R2C",'Mapa final'!$S$12),"")</f>
        <v/>
      </c>
      <c r="Y22" s="152" t="str">
        <f>IF(AND('Mapa final'!$AD$12="Muy Alta",'Mapa final'!$AF$12="Leve"),CONCATENATE("R2C",'Mapa final'!$S$12),"")</f>
        <v/>
      </c>
      <c r="Z22" s="152" t="str">
        <f>IF(AND('Mapa final'!$AD$12="Muy Alta",'Mapa final'!$AF$12="Leve"),CONCATENATE("R2C",'Mapa final'!$S$12),"")</f>
        <v/>
      </c>
      <c r="AA22" s="45" t="str">
        <f>IF(AND('Mapa final'!$AD$12="Muy Alta",'Mapa final'!$AF$12="Leve"),CONCATENATE("R2C",'Mapa final'!$S$12),"")</f>
        <v/>
      </c>
      <c r="AB22" s="44" t="str">
        <f>IF(AND('Mapa final'!$AD$12="Muy Alta",'Mapa final'!$AF$12="Leve"),CONCATENATE("R2C",'Mapa final'!$S$12),"")</f>
        <v/>
      </c>
      <c r="AC22" s="152" t="str">
        <f>IF(AND('Mapa final'!$AD$12="Muy Alta",'Mapa final'!$AF$12="Leve"),CONCATENATE("R2C",'Mapa final'!$S$12),"")</f>
        <v/>
      </c>
      <c r="AD22" s="152" t="str">
        <f>IF(AND('Mapa final'!$AD$12="Muy Alta",'Mapa final'!$AF$12="Leve"),CONCATENATE("R2C",'Mapa final'!$S$12),"")</f>
        <v/>
      </c>
      <c r="AE22" s="152" t="str">
        <f>IF(AND('Mapa final'!$AD$12="Muy Alta",'Mapa final'!$AF$12="Leve"),CONCATENATE("R2C",'Mapa final'!$S$12),"")</f>
        <v/>
      </c>
      <c r="AF22" s="152" t="str">
        <f>IF(AND('Mapa final'!$AD$12="Muy Alta",'Mapa final'!$AF$12="Leve"),CONCATENATE("R2C",'Mapa final'!$S$12),"")</f>
        <v/>
      </c>
      <c r="AG22" s="45" t="str">
        <f>IF(AND('Mapa final'!$AD$12="Muy Alta",'Mapa final'!$AF$12="Leve"),CONCATENATE("R2C",'Mapa final'!$S$12),"")</f>
        <v/>
      </c>
      <c r="AH22" s="46" t="str">
        <f>IF(AND('Mapa final'!$AD$12="Muy Alta",'Mapa final'!$AF$12="Catastrófico"),CONCATENATE("R2C",'Mapa final'!$S$12),"")</f>
        <v/>
      </c>
      <c r="AI22" s="154" t="str">
        <f>IF(AND('Mapa final'!$AD$12="Muy Alta",'Mapa final'!$AF$12="Catastrófico"),CONCATENATE("R2C",'Mapa final'!$S$12),"")</f>
        <v/>
      </c>
      <c r="AJ22" s="154" t="str">
        <f>IF(AND('Mapa final'!$AD$12="Muy Alta",'Mapa final'!$AF$12="Catastrófico"),CONCATENATE("R2C",'Mapa final'!$S$12),"")</f>
        <v/>
      </c>
      <c r="AK22" s="154" t="str">
        <f>IF(AND('Mapa final'!$AD$12="Muy Alta",'Mapa final'!$AF$12="Catastrófico"),CONCATENATE("R2C",'Mapa final'!$S$12),"")</f>
        <v/>
      </c>
      <c r="AL22" s="154" t="str">
        <f>IF(AND('Mapa final'!$AD$12="Muy Alta",'Mapa final'!$AF$12="Catastrófico"),CONCATENATE("R2C",'Mapa final'!$S$12),"")</f>
        <v/>
      </c>
      <c r="AM22" s="47" t="str">
        <f>IF(AND('Mapa final'!$AD$12="Muy Alta",'Mapa final'!$AF$12="Catastrófico"),CONCATENATE("R2C",'Mapa final'!$S$12),"")</f>
        <v/>
      </c>
      <c r="AN22" s="70"/>
      <c r="AO22" s="341"/>
      <c r="AP22" s="342"/>
      <c r="AQ22" s="342"/>
      <c r="AR22" s="342"/>
      <c r="AS22" s="342"/>
      <c r="AT22" s="34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52"/>
      <c r="C23" s="252"/>
      <c r="D23" s="253"/>
      <c r="E23" s="351"/>
      <c r="F23" s="350"/>
      <c r="G23" s="350"/>
      <c r="H23" s="350"/>
      <c r="I23" s="350"/>
      <c r="J23" s="57" t="str">
        <f>IF(AND('Mapa final'!$AD$12="Alta",'Mapa final'!$AF$12="Leve"),CONCATENATE("R2C",'Mapa final'!$S$12),"")</f>
        <v/>
      </c>
      <c r="K23" s="153" t="str">
        <f>IF(AND('Mapa final'!$AD$12="Alta",'Mapa final'!$AF$12="Leve"),CONCATENATE("R2C",'Mapa final'!$S$12),"")</f>
        <v/>
      </c>
      <c r="L23" s="153" t="str">
        <f>IF(AND('Mapa final'!$AD$12="Alta",'Mapa final'!$AF$12="Leve"),CONCATENATE("R2C",'Mapa final'!$S$12),"")</f>
        <v/>
      </c>
      <c r="M23" s="153" t="str">
        <f>IF(AND('Mapa final'!$AD$12="Alta",'Mapa final'!$AF$12="Leve"),CONCATENATE("R2C",'Mapa final'!$S$12),"")</f>
        <v/>
      </c>
      <c r="N23" s="153" t="str">
        <f>IF(AND('Mapa final'!$AD$12="Alta",'Mapa final'!$AF$12="Leve"),CONCATENATE("R2C",'Mapa final'!$S$12),"")</f>
        <v/>
      </c>
      <c r="O23" s="58" t="str">
        <f>IF(AND('Mapa final'!$AD$12="Alta",'Mapa final'!$AF$12="Leve"),CONCATENATE("R2C",'Mapa final'!$S$12),"")</f>
        <v/>
      </c>
      <c r="P23" s="57" t="str">
        <f>IF(AND('Mapa final'!$AD$12="Alta",'Mapa final'!$AF$12="Leve"),CONCATENATE("R2C",'Mapa final'!$S$12),"")</f>
        <v/>
      </c>
      <c r="Q23" s="153" t="str">
        <f>IF(AND('Mapa final'!$AD$12="Alta",'Mapa final'!$AF$12="Leve"),CONCATENATE("R2C",'Mapa final'!$S$12),"")</f>
        <v/>
      </c>
      <c r="R23" s="153" t="str">
        <f>IF(AND('Mapa final'!$AD$12="Alta",'Mapa final'!$AF$12="Leve"),CONCATENATE("R2C",'Mapa final'!$S$12),"")</f>
        <v/>
      </c>
      <c r="S23" s="153" t="str">
        <f>IF(AND('Mapa final'!$AD$12="Alta",'Mapa final'!$AF$12="Leve"),CONCATENATE("R2C",'Mapa final'!$S$12),"")</f>
        <v/>
      </c>
      <c r="T23" s="153" t="str">
        <f>IF(AND('Mapa final'!$AD$12="Alta",'Mapa final'!$AF$12="Leve"),CONCATENATE("R2C",'Mapa final'!$S$12),"")</f>
        <v/>
      </c>
      <c r="U23" s="58" t="str">
        <f>IF(AND('Mapa final'!$AD$12="Alta",'Mapa final'!$AF$12="Leve"),CONCATENATE("R2C",'Mapa final'!$S$12),"")</f>
        <v/>
      </c>
      <c r="V23" s="44" t="str">
        <f>IF(AND('Mapa final'!$AD$12="Muy Alta",'Mapa final'!$AF$12="Leve"),CONCATENATE("R2C",'Mapa final'!$S$12),"")</f>
        <v/>
      </c>
      <c r="W23" s="152" t="str">
        <f>IF(AND('Mapa final'!$AD$12="Muy Alta",'Mapa final'!$AF$12="Leve"),CONCATENATE("R2C",'Mapa final'!$S$12),"")</f>
        <v/>
      </c>
      <c r="X23" s="152" t="str">
        <f>IF(AND('Mapa final'!$AD$12="Muy Alta",'Mapa final'!$AF$12="Leve"),CONCATENATE("R2C",'Mapa final'!$S$12),"")</f>
        <v/>
      </c>
      <c r="Y23" s="152" t="str">
        <f>IF(AND('Mapa final'!$AD$12="Muy Alta",'Mapa final'!$AF$12="Leve"),CONCATENATE("R2C",'Mapa final'!$S$12),"")</f>
        <v/>
      </c>
      <c r="Z23" s="152" t="str">
        <f>IF(AND('Mapa final'!$AD$12="Muy Alta",'Mapa final'!$AF$12="Leve"),CONCATENATE("R2C",'Mapa final'!$S$12),"")</f>
        <v/>
      </c>
      <c r="AA23" s="45" t="str">
        <f>IF(AND('Mapa final'!$AD$12="Muy Alta",'Mapa final'!$AF$12="Leve"),CONCATENATE("R2C",'Mapa final'!$S$12),"")</f>
        <v/>
      </c>
      <c r="AB23" s="44" t="str">
        <f>IF(AND('Mapa final'!$AD$12="Muy Alta",'Mapa final'!$AF$12="Leve"),CONCATENATE("R2C",'Mapa final'!$S$12),"")</f>
        <v/>
      </c>
      <c r="AC23" s="152" t="str">
        <f>IF(AND('Mapa final'!$AD$12="Muy Alta",'Mapa final'!$AF$12="Leve"),CONCATENATE("R2C",'Mapa final'!$S$12),"")</f>
        <v/>
      </c>
      <c r="AD23" s="152" t="str">
        <f>IF(AND('Mapa final'!$AD$12="Muy Alta",'Mapa final'!$AF$12="Leve"),CONCATENATE("R2C",'Mapa final'!$S$12),"")</f>
        <v/>
      </c>
      <c r="AE23" s="152" t="str">
        <f>IF(AND('Mapa final'!$AD$12="Muy Alta",'Mapa final'!$AF$12="Leve"),CONCATENATE("R2C",'Mapa final'!$S$12),"")</f>
        <v/>
      </c>
      <c r="AF23" s="152" t="str">
        <f>IF(AND('Mapa final'!$AD$12="Muy Alta",'Mapa final'!$AF$12="Leve"),CONCATENATE("R2C",'Mapa final'!$S$12),"")</f>
        <v/>
      </c>
      <c r="AG23" s="45" t="str">
        <f>IF(AND('Mapa final'!$AD$12="Muy Alta",'Mapa final'!$AF$12="Leve"),CONCATENATE("R2C",'Mapa final'!$S$12),"")</f>
        <v/>
      </c>
      <c r="AH23" s="46" t="str">
        <f>IF(AND('Mapa final'!$AD$12="Muy Alta",'Mapa final'!$AF$12="Catastrófico"),CONCATENATE("R2C",'Mapa final'!$S$12),"")</f>
        <v/>
      </c>
      <c r="AI23" s="154" t="str">
        <f>IF(AND('Mapa final'!$AD$12="Muy Alta",'Mapa final'!$AF$12="Catastrófico"),CONCATENATE("R2C",'Mapa final'!$S$12),"")</f>
        <v/>
      </c>
      <c r="AJ23" s="154" t="str">
        <f>IF(AND('Mapa final'!$AD$12="Muy Alta",'Mapa final'!$AF$12="Catastrófico"),CONCATENATE("R2C",'Mapa final'!$S$12),"")</f>
        <v/>
      </c>
      <c r="AK23" s="154" t="str">
        <f>IF(AND('Mapa final'!$AD$12="Muy Alta",'Mapa final'!$AF$12="Catastrófico"),CONCATENATE("R2C",'Mapa final'!$S$12),"")</f>
        <v/>
      </c>
      <c r="AL23" s="154" t="str">
        <f>IF(AND('Mapa final'!$AD$12="Muy Alta",'Mapa final'!$AF$12="Catastrófico"),CONCATENATE("R2C",'Mapa final'!$S$12),"")</f>
        <v/>
      </c>
      <c r="AM23" s="47" t="str">
        <f>IF(AND('Mapa final'!$AD$12="Muy Alta",'Mapa final'!$AF$12="Catastrófico"),CONCATENATE("R2C",'Mapa final'!$S$12),"")</f>
        <v/>
      </c>
      <c r="AN23" s="70"/>
      <c r="AO23" s="341"/>
      <c r="AP23" s="342"/>
      <c r="AQ23" s="342"/>
      <c r="AR23" s="342"/>
      <c r="AS23" s="342"/>
      <c r="AT23" s="343"/>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52"/>
      <c r="C24" s="252"/>
      <c r="D24" s="253"/>
      <c r="E24" s="351"/>
      <c r="F24" s="350"/>
      <c r="G24" s="350"/>
      <c r="H24" s="350"/>
      <c r="I24" s="350"/>
      <c r="J24" s="57" t="str">
        <f>IF(AND('Mapa final'!$AD$12="Alta",'Mapa final'!$AF$12="Leve"),CONCATENATE("R2C",'Mapa final'!$S$12),"")</f>
        <v/>
      </c>
      <c r="K24" s="153" t="str">
        <f>IF(AND('Mapa final'!$AD$12="Alta",'Mapa final'!$AF$12="Leve"),CONCATENATE("R2C",'Mapa final'!$S$12),"")</f>
        <v/>
      </c>
      <c r="L24" s="153" t="str">
        <f>IF(AND('Mapa final'!$AD$12="Alta",'Mapa final'!$AF$12="Leve"),CONCATENATE("R2C",'Mapa final'!$S$12),"")</f>
        <v/>
      </c>
      <c r="M24" s="153" t="str">
        <f>IF(AND('Mapa final'!$AD$12="Alta",'Mapa final'!$AF$12="Leve"),CONCATENATE("R2C",'Mapa final'!$S$12),"")</f>
        <v/>
      </c>
      <c r="N24" s="153" t="str">
        <f>IF(AND('Mapa final'!$AD$12="Alta",'Mapa final'!$AF$12="Leve"),CONCATENATE("R2C",'Mapa final'!$S$12),"")</f>
        <v/>
      </c>
      <c r="O24" s="58" t="str">
        <f>IF(AND('Mapa final'!$AD$12="Alta",'Mapa final'!$AF$12="Leve"),CONCATENATE("R2C",'Mapa final'!$S$12),"")</f>
        <v/>
      </c>
      <c r="P24" s="57" t="str">
        <f>IF(AND('Mapa final'!$AD$12="Alta",'Mapa final'!$AF$12="Leve"),CONCATENATE("R2C",'Mapa final'!$S$12),"")</f>
        <v/>
      </c>
      <c r="Q24" s="153" t="str">
        <f>IF(AND('Mapa final'!$AD$12="Alta",'Mapa final'!$AF$12="Leve"),CONCATENATE("R2C",'Mapa final'!$S$12),"")</f>
        <v/>
      </c>
      <c r="R24" s="153" t="str">
        <f>IF(AND('Mapa final'!$AD$12="Alta",'Mapa final'!$AF$12="Leve"),CONCATENATE("R2C",'Mapa final'!$S$12),"")</f>
        <v/>
      </c>
      <c r="S24" s="153" t="str">
        <f>IF(AND('Mapa final'!$AD$12="Alta",'Mapa final'!$AF$12="Leve"),CONCATENATE("R2C",'Mapa final'!$S$12),"")</f>
        <v/>
      </c>
      <c r="T24" s="153" t="str">
        <f>IF(AND('Mapa final'!$AD$12="Alta",'Mapa final'!$AF$12="Leve"),CONCATENATE("R2C",'Mapa final'!$S$12),"")</f>
        <v/>
      </c>
      <c r="U24" s="58" t="str">
        <f>IF(AND('Mapa final'!$AD$12="Alta",'Mapa final'!$AF$12="Leve"),CONCATENATE("R2C",'Mapa final'!$S$12),"")</f>
        <v/>
      </c>
      <c r="V24" s="44" t="str">
        <f>IF(AND('Mapa final'!$AD$12="Muy Alta",'Mapa final'!$AF$12="Leve"),CONCATENATE("R2C",'Mapa final'!$S$12),"")</f>
        <v/>
      </c>
      <c r="W24" s="152" t="str">
        <f>IF(AND('Mapa final'!$AD$12="Muy Alta",'Mapa final'!$AF$12="Leve"),CONCATENATE("R2C",'Mapa final'!$S$12),"")</f>
        <v/>
      </c>
      <c r="X24" s="152" t="str">
        <f>IF(AND('Mapa final'!$AD$12="Muy Alta",'Mapa final'!$AF$12="Leve"),CONCATENATE("R2C",'Mapa final'!$S$12),"")</f>
        <v/>
      </c>
      <c r="Y24" s="152" t="str">
        <f>IF(AND('Mapa final'!$AD$12="Muy Alta",'Mapa final'!$AF$12="Leve"),CONCATENATE("R2C",'Mapa final'!$S$12),"")</f>
        <v/>
      </c>
      <c r="Z24" s="152" t="str">
        <f>IF(AND('Mapa final'!$AD$12="Muy Alta",'Mapa final'!$AF$12="Leve"),CONCATENATE("R2C",'Mapa final'!$S$12),"")</f>
        <v/>
      </c>
      <c r="AA24" s="45" t="str">
        <f>IF(AND('Mapa final'!$AD$12="Muy Alta",'Mapa final'!$AF$12="Leve"),CONCATENATE("R2C",'Mapa final'!$S$12),"")</f>
        <v/>
      </c>
      <c r="AB24" s="44" t="str">
        <f>IF(AND('Mapa final'!$AD$12="Muy Alta",'Mapa final'!$AF$12="Leve"),CONCATENATE("R2C",'Mapa final'!$S$12),"")</f>
        <v/>
      </c>
      <c r="AC24" s="152" t="str">
        <f>IF(AND('Mapa final'!$AD$12="Muy Alta",'Mapa final'!$AF$12="Leve"),CONCATENATE("R2C",'Mapa final'!$S$12),"")</f>
        <v/>
      </c>
      <c r="AD24" s="152" t="str">
        <f>IF(AND('Mapa final'!$AD$12="Muy Alta",'Mapa final'!$AF$12="Leve"),CONCATENATE("R2C",'Mapa final'!$S$12),"")</f>
        <v/>
      </c>
      <c r="AE24" s="152" t="str">
        <f>IF(AND('Mapa final'!$AD$12="Muy Alta",'Mapa final'!$AF$12="Leve"),CONCATENATE("R2C",'Mapa final'!$S$12),"")</f>
        <v/>
      </c>
      <c r="AF24" s="152" t="str">
        <f>IF(AND('Mapa final'!$AD$12="Muy Alta",'Mapa final'!$AF$12="Leve"),CONCATENATE("R2C",'Mapa final'!$S$12),"")</f>
        <v/>
      </c>
      <c r="AG24" s="45" t="str">
        <f>IF(AND('Mapa final'!$AD$12="Muy Alta",'Mapa final'!$AF$12="Leve"),CONCATENATE("R2C",'Mapa final'!$S$12),"")</f>
        <v/>
      </c>
      <c r="AH24" s="46" t="str">
        <f>IF(AND('Mapa final'!$AD$12="Muy Alta",'Mapa final'!$AF$12="Catastrófico"),CONCATENATE("R2C",'Mapa final'!$S$12),"")</f>
        <v/>
      </c>
      <c r="AI24" s="154" t="str">
        <f>IF(AND('Mapa final'!$AD$12="Muy Alta",'Mapa final'!$AF$12="Catastrófico"),CONCATENATE("R2C",'Mapa final'!$S$12),"")</f>
        <v/>
      </c>
      <c r="AJ24" s="154" t="str">
        <f>IF(AND('Mapa final'!$AD$12="Muy Alta",'Mapa final'!$AF$12="Catastrófico"),CONCATENATE("R2C",'Mapa final'!$S$12),"")</f>
        <v/>
      </c>
      <c r="AK24" s="154" t="str">
        <f>IF(AND('Mapa final'!$AD$12="Muy Alta",'Mapa final'!$AF$12="Catastrófico"),CONCATENATE("R2C",'Mapa final'!$S$12),"")</f>
        <v/>
      </c>
      <c r="AL24" s="154" t="str">
        <f>IF(AND('Mapa final'!$AD$12="Muy Alta",'Mapa final'!$AF$12="Catastrófico"),CONCATENATE("R2C",'Mapa final'!$S$12),"")</f>
        <v/>
      </c>
      <c r="AM24" s="47" t="str">
        <f>IF(AND('Mapa final'!$AD$12="Muy Alta",'Mapa final'!$AF$12="Catastrófico"),CONCATENATE("R2C",'Mapa final'!$S$12),"")</f>
        <v/>
      </c>
      <c r="AN24" s="70"/>
      <c r="AO24" s="341"/>
      <c r="AP24" s="342"/>
      <c r="AQ24" s="342"/>
      <c r="AR24" s="342"/>
      <c r="AS24" s="342"/>
      <c r="AT24" s="343"/>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52"/>
      <c r="C25" s="252"/>
      <c r="D25" s="253"/>
      <c r="E25" s="352"/>
      <c r="F25" s="353"/>
      <c r="G25" s="353"/>
      <c r="H25" s="353"/>
      <c r="I25" s="353"/>
      <c r="J25" s="59" t="str">
        <f>IF(AND('Mapa final'!$AD$12="Alta",'Mapa final'!$AF$12="Leve"),CONCATENATE("R2C",'Mapa final'!$S$12),"")</f>
        <v/>
      </c>
      <c r="K25" s="60" t="str">
        <f>IF(AND('Mapa final'!$AD$12="Alta",'Mapa final'!$AF$12="Leve"),CONCATENATE("R2C",'Mapa final'!$S$12),"")</f>
        <v/>
      </c>
      <c r="L25" s="60" t="str">
        <f>IF(AND('Mapa final'!$AD$12="Alta",'Mapa final'!$AF$12="Leve"),CONCATENATE("R2C",'Mapa final'!$S$12),"")</f>
        <v/>
      </c>
      <c r="M25" s="60" t="str">
        <f>IF(AND('Mapa final'!$AD$12="Alta",'Mapa final'!$AF$12="Leve"),CONCATENATE("R2C",'Mapa final'!$S$12),"")</f>
        <v/>
      </c>
      <c r="N25" s="60" t="str">
        <f>IF(AND('Mapa final'!$AD$12="Alta",'Mapa final'!$AF$12="Leve"),CONCATENATE("R2C",'Mapa final'!$S$12),"")</f>
        <v/>
      </c>
      <c r="O25" s="61" t="str">
        <f>IF(AND('Mapa final'!$AD$12="Alta",'Mapa final'!$AF$12="Leve"),CONCATENATE("R2C",'Mapa final'!$S$12),"")</f>
        <v/>
      </c>
      <c r="P25" s="59" t="str">
        <f>IF(AND('Mapa final'!$AD$12="Alta",'Mapa final'!$AF$12="Leve"),CONCATENATE("R2C",'Mapa final'!$S$12),"")</f>
        <v/>
      </c>
      <c r="Q25" s="60" t="str">
        <f>IF(AND('Mapa final'!$AD$12="Alta",'Mapa final'!$AF$12="Leve"),CONCATENATE("R2C",'Mapa final'!$S$12),"")</f>
        <v/>
      </c>
      <c r="R25" s="60" t="str">
        <f>IF(AND('Mapa final'!$AD$12="Alta",'Mapa final'!$AF$12="Leve"),CONCATENATE("R2C",'Mapa final'!$S$12),"")</f>
        <v/>
      </c>
      <c r="S25" s="60" t="str">
        <f>IF(AND('Mapa final'!$AD$12="Alta",'Mapa final'!$AF$12="Leve"),CONCATENATE("R2C",'Mapa final'!$S$12),"")</f>
        <v/>
      </c>
      <c r="T25" s="60" t="str">
        <f>IF(AND('Mapa final'!$AD$12="Alta",'Mapa final'!$AF$12="Leve"),CONCATENATE("R2C",'Mapa final'!$S$12),"")</f>
        <v/>
      </c>
      <c r="U25" s="61" t="str">
        <f>IF(AND('Mapa final'!$AD$12="Alta",'Mapa final'!$AF$12="Leve"),CONCATENATE("R2C",'Mapa final'!$S$12),"")</f>
        <v/>
      </c>
      <c r="V25" s="48" t="str">
        <f>IF(AND('Mapa final'!$AD$12="Muy Alta",'Mapa final'!$AF$12="Leve"),CONCATENATE("R2C",'Mapa final'!$S$12),"")</f>
        <v/>
      </c>
      <c r="W25" s="49" t="str">
        <f>IF(AND('Mapa final'!$AD$12="Muy Alta",'Mapa final'!$AF$12="Leve"),CONCATENATE("R2C",'Mapa final'!$S$12),"")</f>
        <v/>
      </c>
      <c r="X25" s="49" t="str">
        <f>IF(AND('Mapa final'!$AD$12="Muy Alta",'Mapa final'!$AF$12="Leve"),CONCATENATE("R2C",'Mapa final'!$S$12),"")</f>
        <v/>
      </c>
      <c r="Y25" s="49" t="str">
        <f>IF(AND('Mapa final'!$AD$12="Muy Alta",'Mapa final'!$AF$12="Leve"),CONCATENATE("R2C",'Mapa final'!$S$12),"")</f>
        <v/>
      </c>
      <c r="Z25" s="49" t="str">
        <f>IF(AND('Mapa final'!$AD$12="Muy Alta",'Mapa final'!$AF$12="Leve"),CONCATENATE("R2C",'Mapa final'!$S$12),"")</f>
        <v/>
      </c>
      <c r="AA25" s="50" t="str">
        <f>IF(AND('Mapa final'!$AD$12="Muy Alta",'Mapa final'!$AF$12="Leve"),CONCATENATE("R2C",'Mapa final'!$S$12),"")</f>
        <v/>
      </c>
      <c r="AB25" s="48" t="str">
        <f>IF(AND('Mapa final'!$AD$12="Muy Alta",'Mapa final'!$AF$12="Leve"),CONCATENATE("R2C",'Mapa final'!$S$12),"")</f>
        <v/>
      </c>
      <c r="AC25" s="49" t="str">
        <f>IF(AND('Mapa final'!$AD$12="Muy Alta",'Mapa final'!$AF$12="Leve"),CONCATENATE("R2C",'Mapa final'!$S$12),"")</f>
        <v/>
      </c>
      <c r="AD25" s="49" t="str">
        <f>IF(AND('Mapa final'!$AD$12="Muy Alta",'Mapa final'!$AF$12="Leve"),CONCATENATE("R2C",'Mapa final'!$S$12),"")</f>
        <v/>
      </c>
      <c r="AE25" s="49" t="str">
        <f>IF(AND('Mapa final'!$AD$12="Muy Alta",'Mapa final'!$AF$12="Leve"),CONCATENATE("R2C",'Mapa final'!$S$12),"")</f>
        <v/>
      </c>
      <c r="AF25" s="49" t="str">
        <f>IF(AND('Mapa final'!$AD$12="Muy Alta",'Mapa final'!$AF$12="Leve"),CONCATENATE("R2C",'Mapa final'!$S$12),"")</f>
        <v/>
      </c>
      <c r="AG25" s="50" t="str">
        <f>IF(AND('Mapa final'!$AD$12="Muy Alta",'Mapa final'!$AF$12="Leve"),CONCATENATE("R2C",'Mapa final'!$S$12),"")</f>
        <v/>
      </c>
      <c r="AH25" s="51" t="str">
        <f>IF(AND('Mapa final'!$AD$12="Muy Alta",'Mapa final'!$AF$12="Catastrófico"),CONCATENATE("R2C",'Mapa final'!$S$12),"")</f>
        <v/>
      </c>
      <c r="AI25" s="52" t="str">
        <f>IF(AND('Mapa final'!$AD$12="Muy Alta",'Mapa final'!$AF$12="Catastrófico"),CONCATENATE("R2C",'Mapa final'!$S$12),"")</f>
        <v/>
      </c>
      <c r="AJ25" s="52" t="str">
        <f>IF(AND('Mapa final'!$AD$12="Muy Alta",'Mapa final'!$AF$12="Catastrófico"),CONCATENATE("R2C",'Mapa final'!$S$12),"")</f>
        <v/>
      </c>
      <c r="AK25" s="52" t="str">
        <f>IF(AND('Mapa final'!$AD$12="Muy Alta",'Mapa final'!$AF$12="Catastrófico"),CONCATENATE("R2C",'Mapa final'!$S$12),"")</f>
        <v/>
      </c>
      <c r="AL25" s="52" t="str">
        <f>IF(AND('Mapa final'!$AD$12="Muy Alta",'Mapa final'!$AF$12="Catastrófico"),CONCATENATE("R2C",'Mapa final'!$S$12),"")</f>
        <v/>
      </c>
      <c r="AM25" s="53" t="str">
        <f>IF(AND('Mapa final'!$AD$12="Muy Alta",'Mapa final'!$AF$12="Catastrófico"),CONCATENATE("R2C",'Mapa final'!$S$12),"")</f>
        <v/>
      </c>
      <c r="AN25" s="70"/>
      <c r="AO25" s="344"/>
      <c r="AP25" s="345"/>
      <c r="AQ25" s="345"/>
      <c r="AR25" s="345"/>
      <c r="AS25" s="345"/>
      <c r="AT25" s="34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52"/>
      <c r="C26" s="252"/>
      <c r="D26" s="253"/>
      <c r="E26" s="347" t="s">
        <v>176</v>
      </c>
      <c r="F26" s="348"/>
      <c r="G26" s="348"/>
      <c r="H26" s="348"/>
      <c r="I26" s="383"/>
      <c r="J26" s="54" t="str">
        <f>IF(AND('Mapa final'!$AD$12="Alta",'Mapa final'!$AF$12="Leve"),CONCATENATE("R2C",'Mapa final'!$S$12),"")</f>
        <v/>
      </c>
      <c r="K26" s="55" t="str">
        <f>IF(AND('Mapa final'!$AD$12="Alta",'Mapa final'!$AF$12="Leve"),CONCATENATE("R2C",'Mapa final'!$S$12),"")</f>
        <v/>
      </c>
      <c r="L26" s="55" t="str">
        <f>IF(AND('Mapa final'!$AD$12="Alta",'Mapa final'!$AF$12="Leve"),CONCATENATE("R2C",'Mapa final'!$S$12),"")</f>
        <v/>
      </c>
      <c r="M26" s="55" t="str">
        <f>IF(AND('Mapa final'!$AD$12="Alta",'Mapa final'!$AF$12="Leve"),CONCATENATE("R2C",'Mapa final'!$S$12),"")</f>
        <v/>
      </c>
      <c r="N26" s="55" t="str">
        <f>IF(AND('Mapa final'!$AD$12="Alta",'Mapa final'!$AF$12="Leve"),CONCATENATE("R2C",'Mapa final'!$S$12),"")</f>
        <v/>
      </c>
      <c r="O26" s="56" t="str">
        <f>IF(AND('Mapa final'!$AD$12="Alta",'Mapa final'!$AF$12="Leve"),CONCATENATE("R2C",'Mapa final'!$S$12),"")</f>
        <v/>
      </c>
      <c r="P26" s="54" t="str">
        <f>IF(AND('Mapa final'!$AD$12="Alta",'Mapa final'!$AF$12="Leve"),CONCATENATE("R2C",'Mapa final'!$S$12),"")</f>
        <v/>
      </c>
      <c r="Q26" s="55" t="str">
        <f>IF(AND('Mapa final'!$AD$12="Alta",'Mapa final'!$AF$12="Leve"),CONCATENATE("R2C",'Mapa final'!$S$12),"")</f>
        <v/>
      </c>
      <c r="R26" s="55" t="str">
        <f>IF(AND('Mapa final'!$AD$12="Alta",'Mapa final'!$AF$12="Leve"),CONCATENATE("R2C",'Mapa final'!$S$12),"")</f>
        <v/>
      </c>
      <c r="S26" s="55" t="str">
        <f>IF(AND('Mapa final'!$AD$12="Alta",'Mapa final'!$AF$12="Leve"),CONCATENATE("R2C",'Mapa final'!$S$12),"")</f>
        <v/>
      </c>
      <c r="T26" s="55" t="str">
        <f>IF(AND('Mapa final'!$AD$12="Alta",'Mapa final'!$AF$12="Leve"),CONCATENATE("R2C",'Mapa final'!$S$12),"")</f>
        <v/>
      </c>
      <c r="U26" s="56" t="str">
        <f>IF(AND('Mapa final'!$AD$12="Alta",'Mapa final'!$AF$12="Leve"),CONCATENATE("R2C",'Mapa final'!$S$12),"")</f>
        <v/>
      </c>
      <c r="V26" s="54" t="str">
        <f>IF(AND('Mapa final'!$AD$12="Alta",'Mapa final'!$AF$12="Leve"),CONCATENATE("R2C",'Mapa final'!$S$12),"")</f>
        <v/>
      </c>
      <c r="W26" s="55" t="str">
        <f>IF(AND('Mapa final'!$AD$12="Alta",'Mapa final'!$AF$12="Leve"),CONCATENATE("R2C",'Mapa final'!$S$12),"")</f>
        <v/>
      </c>
      <c r="X26" s="55" t="str">
        <f>IF(AND('Mapa final'!$AD$12="Alta",'Mapa final'!$AF$12="Leve"),CONCATENATE("R2C",'Mapa final'!$S$12),"")</f>
        <v/>
      </c>
      <c r="Y26" s="55" t="str">
        <f>IF(AND('Mapa final'!$AD$12="Alta",'Mapa final'!$AF$12="Leve"),CONCATENATE("R2C",'Mapa final'!$S$12),"")</f>
        <v/>
      </c>
      <c r="Z26" s="55" t="str">
        <f>IF(AND('Mapa final'!$AD$12="Alta",'Mapa final'!$AF$12="Leve"),CONCATENATE("R2C",'Mapa final'!$S$12),"")</f>
        <v/>
      </c>
      <c r="AA26" s="56" t="str">
        <f>IF(AND('Mapa final'!$AD$12="Alta",'Mapa final'!$AF$12="Leve"),CONCATENATE("R2C",'Mapa final'!$S$12),"")</f>
        <v/>
      </c>
      <c r="AB26" s="38" t="str">
        <f>IF(AND('Mapa final'!$AD$12="Muy Alta",'Mapa final'!$AF$12="Leve"),CONCATENATE("R2C",'Mapa final'!$S$12),"")</f>
        <v/>
      </c>
      <c r="AC26" s="39" t="str">
        <f>IF(AND('Mapa final'!$AD$12="Muy Alta",'Mapa final'!$AF$12="Leve"),CONCATENATE("R2C",'Mapa final'!$S$12),"")</f>
        <v/>
      </c>
      <c r="AD26" s="39" t="str">
        <f>IF(AND('Mapa final'!$AD$12="Muy Alta",'Mapa final'!$AF$12="Leve"),CONCATENATE("R2C",'Mapa final'!$S$12),"")</f>
        <v/>
      </c>
      <c r="AE26" s="39" t="str">
        <f>IF(AND('Mapa final'!$AD$12="Muy Alta",'Mapa final'!$AF$12="Leve"),CONCATENATE("R2C",'Mapa final'!$S$12),"")</f>
        <v/>
      </c>
      <c r="AF26" s="39" t="str">
        <f>IF(AND('Mapa final'!$AD$12="Muy Alta",'Mapa final'!$AF$12="Leve"),CONCATENATE("R2C",'Mapa final'!$S$12),"")</f>
        <v/>
      </c>
      <c r="AG26" s="40" t="str">
        <f>IF(AND('Mapa final'!$AD$12="Muy Alta",'Mapa final'!$AF$12="Leve"),CONCATENATE("R2C",'Mapa final'!$S$12),"")</f>
        <v/>
      </c>
      <c r="AH26" s="41" t="str">
        <f>IF(AND('Mapa final'!$AD$12="Muy Alta",'Mapa final'!$AF$12="Catastrófico"),CONCATENATE("R2C",'Mapa final'!$S$12),"")</f>
        <v/>
      </c>
      <c r="AI26" s="42" t="str">
        <f>IF(AND('Mapa final'!$AD$12="Muy Alta",'Mapa final'!$AF$12="Catastrófico"),CONCATENATE("R2C",'Mapa final'!$S$12),"")</f>
        <v/>
      </c>
      <c r="AJ26" s="42" t="str">
        <f>IF(AND('Mapa final'!$AD$12="Muy Alta",'Mapa final'!$AF$12="Catastrófico"),CONCATENATE("R2C",'Mapa final'!$S$12),"")</f>
        <v/>
      </c>
      <c r="AK26" s="42" t="str">
        <f>IF(AND('Mapa final'!$AD$12="Muy Alta",'Mapa final'!$AF$12="Catastrófico"),CONCATENATE("R2C",'Mapa final'!$S$12),"")</f>
        <v/>
      </c>
      <c r="AL26" s="42" t="str">
        <f>IF(AND('Mapa final'!$AD$12="Muy Alta",'Mapa final'!$AF$12="Catastrófico"),CONCATENATE("R2C",'Mapa final'!$S$12),"")</f>
        <v/>
      </c>
      <c r="AM26" s="43" t="str">
        <f>IF(AND('Mapa final'!$AD$12="Muy Alta",'Mapa final'!$AF$12="Catastrófico"),CONCATENATE("R2C",'Mapa final'!$S$12),"")</f>
        <v/>
      </c>
      <c r="AN26" s="70"/>
      <c r="AO26" s="374" t="s">
        <v>177</v>
      </c>
      <c r="AP26" s="375"/>
      <c r="AQ26" s="375"/>
      <c r="AR26" s="375"/>
      <c r="AS26" s="375"/>
      <c r="AT26" s="37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52"/>
      <c r="C27" s="252"/>
      <c r="D27" s="253"/>
      <c r="E27" s="349"/>
      <c r="F27" s="350"/>
      <c r="G27" s="350"/>
      <c r="H27" s="350"/>
      <c r="I27" s="384"/>
      <c r="J27" s="57" t="str">
        <f>IF(AND('Mapa final'!$AD$12="Alta",'Mapa final'!$AF$12="Leve"),CONCATENATE("R2C",'Mapa final'!$S$12),"")</f>
        <v/>
      </c>
      <c r="K27" s="153" t="str">
        <f>IF(AND('Mapa final'!$AD$12="Alta",'Mapa final'!$AF$12="Leve"),CONCATENATE("R2C",'Mapa final'!$S$12),"")</f>
        <v/>
      </c>
      <c r="L27" s="153" t="str">
        <f>IF(AND('Mapa final'!$AD$12="Alta",'Mapa final'!$AF$12="Leve"),CONCATENATE("R2C",'Mapa final'!$S$12),"")</f>
        <v/>
      </c>
      <c r="M27" s="153" t="str">
        <f>IF(AND('Mapa final'!$AD$12="Alta",'Mapa final'!$AF$12="Leve"),CONCATENATE("R2C",'Mapa final'!$S$12),"")</f>
        <v/>
      </c>
      <c r="N27" s="153" t="str">
        <f>IF(AND('Mapa final'!$AD$12="Alta",'Mapa final'!$AF$12="Leve"),CONCATENATE("R2C",'Mapa final'!$S$12),"")</f>
        <v/>
      </c>
      <c r="O27" s="58" t="str">
        <f>IF(AND('Mapa final'!$AD$12="Alta",'Mapa final'!$AF$12="Leve"),CONCATENATE("R2C",'Mapa final'!$S$12),"")</f>
        <v/>
      </c>
      <c r="P27" s="57" t="str">
        <f>IF(AND('Mapa final'!$AD$12="Alta",'Mapa final'!$AF$12="Leve"),CONCATENATE("R2C",'Mapa final'!$S$12),"")</f>
        <v/>
      </c>
      <c r="Q27" s="153" t="str">
        <f>IF(AND('Mapa final'!$AD$12="Alta",'Mapa final'!$AF$12="Leve"),CONCATENATE("R2C",'Mapa final'!$S$12),"")</f>
        <v/>
      </c>
      <c r="R27" s="153" t="str">
        <f>IF(AND('Mapa final'!$AD$12="Alta",'Mapa final'!$AF$12="Leve"),CONCATENATE("R2C",'Mapa final'!$S$12),"")</f>
        <v/>
      </c>
      <c r="S27" s="153" t="str">
        <f>IF(AND('Mapa final'!$AD$12="Alta",'Mapa final'!$AF$12="Leve"),CONCATENATE("R2C",'Mapa final'!$S$12),"")</f>
        <v/>
      </c>
      <c r="T27" s="153" t="str">
        <f>IF(AND('Mapa final'!$AD$12="Alta",'Mapa final'!$AF$12="Leve"),CONCATENATE("R2C",'Mapa final'!$S$12),"")</f>
        <v/>
      </c>
      <c r="U27" s="58" t="str">
        <f>IF(AND('Mapa final'!$AD$12="Alta",'Mapa final'!$AF$12="Leve"),CONCATENATE("R2C",'Mapa final'!$S$12),"")</f>
        <v/>
      </c>
      <c r="V27" s="57" t="str">
        <f>IF(AND('Mapa final'!$AD$12="Alta",'Mapa final'!$AF$12="Leve"),CONCATENATE("R2C",'Mapa final'!$S$12),"")</f>
        <v/>
      </c>
      <c r="W27" s="153" t="str">
        <f>IF(AND('Mapa final'!$AD$12="Alta",'Mapa final'!$AF$12="Leve"),CONCATENATE("R2C",'Mapa final'!$S$12),"")</f>
        <v/>
      </c>
      <c r="X27" s="153" t="str">
        <f>IF(AND('Mapa final'!$AD$12="Alta",'Mapa final'!$AF$12="Leve"),CONCATENATE("R2C",'Mapa final'!$S$12),"")</f>
        <v/>
      </c>
      <c r="Y27" s="153" t="str">
        <f>IF(AND('Mapa final'!$AD$12="Alta",'Mapa final'!$AF$12="Leve"),CONCATENATE("R2C",'Mapa final'!$S$12),"")</f>
        <v/>
      </c>
      <c r="Z27" s="153" t="str">
        <f>IF(AND('Mapa final'!$AD$12="Alta",'Mapa final'!$AF$12="Leve"),CONCATENATE("R2C",'Mapa final'!$S$12),"")</f>
        <v/>
      </c>
      <c r="AA27" s="58" t="str">
        <f>IF(AND('Mapa final'!$AD$12="Alta",'Mapa final'!$AF$12="Leve"),CONCATENATE("R2C",'Mapa final'!$S$12),"")</f>
        <v/>
      </c>
      <c r="AB27" s="44" t="str">
        <f>IF(AND('Mapa final'!$AD$12="Muy Alta",'Mapa final'!$AF$12="Leve"),CONCATENATE("R2C",'Mapa final'!$S$12),"")</f>
        <v/>
      </c>
      <c r="AC27" s="152" t="str">
        <f>IF(AND('Mapa final'!$AD$12="Muy Alta",'Mapa final'!$AF$12="Leve"),CONCATENATE("R2C",'Mapa final'!$S$12),"")</f>
        <v/>
      </c>
      <c r="AD27" s="152" t="str">
        <f>IF(AND('Mapa final'!$AD$12="Muy Alta",'Mapa final'!$AF$12="Leve"),CONCATENATE("R2C",'Mapa final'!$S$12),"")</f>
        <v/>
      </c>
      <c r="AE27" s="152" t="str">
        <f>IF(AND('Mapa final'!$AD$12="Muy Alta",'Mapa final'!$AF$12="Leve"),CONCATENATE("R2C",'Mapa final'!$S$12),"")</f>
        <v/>
      </c>
      <c r="AF27" s="152" t="str">
        <f>IF(AND('Mapa final'!$AD$12="Muy Alta",'Mapa final'!$AF$12="Leve"),CONCATENATE("R2C",'Mapa final'!$S$12),"")</f>
        <v/>
      </c>
      <c r="AG27" s="45" t="str">
        <f>IF(AND('Mapa final'!$AD$12="Muy Alta",'Mapa final'!$AF$12="Leve"),CONCATENATE("R2C",'Mapa final'!$S$12),"")</f>
        <v/>
      </c>
      <c r="AH27" s="46" t="str">
        <f>IF(AND('Mapa final'!$AD$12="Muy Alta",'Mapa final'!$AF$12="Catastrófico"),CONCATENATE("R2C",'Mapa final'!$S$12),"")</f>
        <v/>
      </c>
      <c r="AI27" s="154" t="str">
        <f>IF(AND('Mapa final'!$AD$12="Muy Alta",'Mapa final'!$AF$12="Catastrófico"),CONCATENATE("R2C",'Mapa final'!$S$12),"")</f>
        <v/>
      </c>
      <c r="AJ27" s="154" t="str">
        <f>IF(AND('Mapa final'!$AD$12="Muy Alta",'Mapa final'!$AF$12="Catastrófico"),CONCATENATE("R2C",'Mapa final'!$S$12),"")</f>
        <v/>
      </c>
      <c r="AK27" s="154" t="str">
        <f>IF(AND('Mapa final'!$AD$12="Muy Alta",'Mapa final'!$AF$12="Catastrófico"),CONCATENATE("R2C",'Mapa final'!$S$12),"")</f>
        <v/>
      </c>
      <c r="AL27" s="154" t="str">
        <f>IF(AND('Mapa final'!$AD$12="Muy Alta",'Mapa final'!$AF$12="Catastrófico"),CONCATENATE("R2C",'Mapa final'!$S$12),"")</f>
        <v/>
      </c>
      <c r="AM27" s="47" t="str">
        <f>IF(AND('Mapa final'!$AD$12="Muy Alta",'Mapa final'!$AF$12="Catastrófico"),CONCATENATE("R2C",'Mapa final'!$S$12),"")</f>
        <v/>
      </c>
      <c r="AN27" s="70"/>
      <c r="AO27" s="377"/>
      <c r="AP27" s="378"/>
      <c r="AQ27" s="378"/>
      <c r="AR27" s="378"/>
      <c r="AS27" s="378"/>
      <c r="AT27" s="379"/>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52"/>
      <c r="C28" s="252"/>
      <c r="D28" s="253"/>
      <c r="E28" s="351"/>
      <c r="F28" s="350"/>
      <c r="G28" s="350"/>
      <c r="H28" s="350"/>
      <c r="I28" s="384"/>
      <c r="J28" s="57" t="str">
        <f>IF(AND('Mapa final'!$AD$12="Alta",'Mapa final'!$AF$12="Leve"),CONCATENATE("R2C",'Mapa final'!$S$12),"")</f>
        <v/>
      </c>
      <c r="K28" s="153" t="str">
        <f>IF(AND('Mapa final'!$AD$12="Alta",'Mapa final'!$AF$12="Leve"),CONCATENATE("R2C",'Mapa final'!$S$12),"")</f>
        <v/>
      </c>
      <c r="L28" s="153" t="str">
        <f>IF(AND('Mapa final'!$AD$12="Alta",'Mapa final'!$AF$12="Leve"),CONCATENATE("R2C",'Mapa final'!$S$12),"")</f>
        <v/>
      </c>
      <c r="M28" s="153" t="str">
        <f>IF(AND('Mapa final'!$AD$12="Alta",'Mapa final'!$AF$12="Leve"),CONCATENATE("R2C",'Mapa final'!$S$12),"")</f>
        <v/>
      </c>
      <c r="N28" s="153" t="str">
        <f>IF(AND('Mapa final'!$AD$12="Alta",'Mapa final'!$AF$12="Leve"),CONCATENATE("R2C",'Mapa final'!$S$12),"")</f>
        <v/>
      </c>
      <c r="O28" s="58" t="str">
        <f>IF(AND('Mapa final'!$AD$12="Alta",'Mapa final'!$AF$12="Leve"),CONCATENATE("R2C",'Mapa final'!$S$12),"")</f>
        <v/>
      </c>
      <c r="P28" s="57" t="str">
        <f>IF(AND('Mapa final'!$AD$12="Alta",'Mapa final'!$AF$12="Leve"),CONCATENATE("R2C",'Mapa final'!$S$12),"")</f>
        <v/>
      </c>
      <c r="Q28" s="153" t="str">
        <f>IF(AND('Mapa final'!$AD$12="Alta",'Mapa final'!$AF$12="Leve"),CONCATENATE("R2C",'Mapa final'!$S$12),"")</f>
        <v/>
      </c>
      <c r="R28" s="153" t="str">
        <f>IF(AND('Mapa final'!$AD$12="Alta",'Mapa final'!$AF$12="Leve"),CONCATENATE("R2C",'Mapa final'!$S$12),"")</f>
        <v/>
      </c>
      <c r="S28" s="153" t="str">
        <f>IF(AND('Mapa final'!$AD$12="Alta",'Mapa final'!$AF$12="Leve"),CONCATENATE("R2C",'Mapa final'!$S$12),"")</f>
        <v/>
      </c>
      <c r="T28" s="153" t="str">
        <f>IF(AND('Mapa final'!$AD$12="Alta",'Mapa final'!$AF$12="Leve"),CONCATENATE("R2C",'Mapa final'!$S$12),"")</f>
        <v/>
      </c>
      <c r="U28" s="58" t="str">
        <f>IF(AND('Mapa final'!$AD$12="Alta",'Mapa final'!$AF$12="Leve"),CONCATENATE("R2C",'Mapa final'!$S$12),"")</f>
        <v/>
      </c>
      <c r="V28" s="57" t="str">
        <f>IF(AND('Mapa final'!$AD$12="Alta",'Mapa final'!$AF$12="Leve"),CONCATENATE("R2C",'Mapa final'!$S$12),"")</f>
        <v/>
      </c>
      <c r="W28" s="153" t="str">
        <f>IF(AND('Mapa final'!$AD$12="Alta",'Mapa final'!$AF$12="Leve"),CONCATENATE("R2C",'Mapa final'!$S$12),"")</f>
        <v/>
      </c>
      <c r="X28" s="153" t="str">
        <f>IF(AND('Mapa final'!$AD$12="Alta",'Mapa final'!$AF$12="Leve"),CONCATENATE("R2C",'Mapa final'!$S$12),"")</f>
        <v/>
      </c>
      <c r="Y28" s="153" t="str">
        <f>IF(AND('Mapa final'!$AD$12="Alta",'Mapa final'!$AF$12="Leve"),CONCATENATE("R2C",'Mapa final'!$S$12),"")</f>
        <v/>
      </c>
      <c r="Z28" s="153" t="str">
        <f>IF(AND('Mapa final'!$AD$12="Alta",'Mapa final'!$AF$12="Leve"),CONCATENATE("R2C",'Mapa final'!$S$12),"")</f>
        <v/>
      </c>
      <c r="AA28" s="58" t="str">
        <f>IF(AND('Mapa final'!$AD$12="Alta",'Mapa final'!$AF$12="Leve"),CONCATENATE("R2C",'Mapa final'!$S$12),"")</f>
        <v/>
      </c>
      <c r="AB28" s="44" t="str">
        <f>IF(AND('Mapa final'!$AD$12="Muy Alta",'Mapa final'!$AF$12="Leve"),CONCATENATE("R2C",'Mapa final'!$S$12),"")</f>
        <v/>
      </c>
      <c r="AC28" s="152" t="str">
        <f>IF(AND('Mapa final'!$AD$12="Muy Alta",'Mapa final'!$AF$12="Leve"),CONCATENATE("R2C",'Mapa final'!$S$12),"")</f>
        <v/>
      </c>
      <c r="AD28" s="152" t="str">
        <f>IF(AND('Mapa final'!$AD$12="Muy Alta",'Mapa final'!$AF$12="Leve"),CONCATENATE("R2C",'Mapa final'!$S$12),"")</f>
        <v/>
      </c>
      <c r="AE28" s="152" t="str">
        <f>IF(AND('Mapa final'!$AD$12="Muy Alta",'Mapa final'!$AF$12="Leve"),CONCATENATE("R2C",'Mapa final'!$S$12),"")</f>
        <v/>
      </c>
      <c r="AF28" s="152" t="str">
        <f>IF(AND('Mapa final'!$AD$12="Muy Alta",'Mapa final'!$AF$12="Leve"),CONCATENATE("R2C",'Mapa final'!$S$12),"")</f>
        <v/>
      </c>
      <c r="AG28" s="45" t="str">
        <f>IF(AND('Mapa final'!$AD$12="Muy Alta",'Mapa final'!$AF$12="Leve"),CONCATENATE("R2C",'Mapa final'!$S$12),"")</f>
        <v/>
      </c>
      <c r="AH28" s="46" t="str">
        <f>IF(AND('Mapa final'!$AD$12="Muy Alta",'Mapa final'!$AF$12="Catastrófico"),CONCATENATE("R2C",'Mapa final'!$S$12),"")</f>
        <v/>
      </c>
      <c r="AI28" s="154" t="str">
        <f>IF(AND('Mapa final'!$AD$12="Muy Alta",'Mapa final'!$AF$12="Catastrófico"),CONCATENATE("R2C",'Mapa final'!$S$12),"")</f>
        <v/>
      </c>
      <c r="AJ28" s="154" t="str">
        <f>IF(AND('Mapa final'!$AD$12="Muy Alta",'Mapa final'!$AF$12="Catastrófico"),CONCATENATE("R2C",'Mapa final'!$S$12),"")</f>
        <v/>
      </c>
      <c r="AK28" s="154" t="str">
        <f>IF(AND('Mapa final'!$AD$12="Muy Alta",'Mapa final'!$AF$12="Catastrófico"),CONCATENATE("R2C",'Mapa final'!$S$12),"")</f>
        <v/>
      </c>
      <c r="AL28" s="154" t="str">
        <f>IF(AND('Mapa final'!$AD$12="Muy Alta",'Mapa final'!$AF$12="Catastrófico"),CONCATENATE("R2C",'Mapa final'!$S$12),"")</f>
        <v/>
      </c>
      <c r="AM28" s="47" t="str">
        <f>IF(AND('Mapa final'!$AD$12="Muy Alta",'Mapa final'!$AF$12="Catastrófico"),CONCATENATE("R2C",'Mapa final'!$S$12),"")</f>
        <v/>
      </c>
      <c r="AN28" s="70"/>
      <c r="AO28" s="377"/>
      <c r="AP28" s="378"/>
      <c r="AQ28" s="378"/>
      <c r="AR28" s="378"/>
      <c r="AS28" s="378"/>
      <c r="AT28" s="379"/>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52"/>
      <c r="C29" s="252"/>
      <c r="D29" s="253"/>
      <c r="E29" s="351"/>
      <c r="F29" s="350"/>
      <c r="G29" s="350"/>
      <c r="H29" s="350"/>
      <c r="I29" s="384"/>
      <c r="J29" s="57" t="str">
        <f>IF(AND('Mapa final'!$AD$12="Alta",'Mapa final'!$AF$12="Leve"),CONCATENATE("R2C",'Mapa final'!$S$12),"")</f>
        <v/>
      </c>
      <c r="K29" s="153" t="str">
        <f>IF(AND('Mapa final'!$AD$12="Alta",'Mapa final'!$AF$12="Leve"),CONCATENATE("R2C",'Mapa final'!$S$12),"")</f>
        <v/>
      </c>
      <c r="L29" s="153" t="str">
        <f>IF(AND('Mapa final'!$AD$12="Alta",'Mapa final'!$AF$12="Leve"),CONCATENATE("R2C",'Mapa final'!$S$12),"")</f>
        <v/>
      </c>
      <c r="M29" s="153" t="str">
        <f>IF(AND('Mapa final'!$AD$12="Alta",'Mapa final'!$AF$12="Leve"),CONCATENATE("R2C",'Mapa final'!$S$12),"")</f>
        <v/>
      </c>
      <c r="N29" s="153" t="str">
        <f>IF(AND('Mapa final'!$AD$12="Alta",'Mapa final'!$AF$12="Leve"),CONCATENATE("R2C",'Mapa final'!$S$12),"")</f>
        <v/>
      </c>
      <c r="O29" s="58" t="str">
        <f>IF(AND('Mapa final'!$AD$12="Alta",'Mapa final'!$AF$12="Leve"),CONCATENATE("R2C",'Mapa final'!$S$12),"")</f>
        <v/>
      </c>
      <c r="P29" s="57" t="str">
        <f>IF(AND('Mapa final'!$AD$12="Alta",'Mapa final'!$AF$12="Leve"),CONCATENATE("R2C",'Mapa final'!$S$12),"")</f>
        <v/>
      </c>
      <c r="Q29" s="153" t="str">
        <f>IF(AND('Mapa final'!$AD$12="Alta",'Mapa final'!$AF$12="Leve"),CONCATENATE("R2C",'Mapa final'!$S$12),"")</f>
        <v/>
      </c>
      <c r="R29" s="153" t="str">
        <f>IF(AND('Mapa final'!$AD$12="Alta",'Mapa final'!$AF$12="Leve"),CONCATENATE("R2C",'Mapa final'!$S$12),"")</f>
        <v/>
      </c>
      <c r="S29" s="153" t="str">
        <f>IF(AND('Mapa final'!$AD$12="Alta",'Mapa final'!$AF$12="Leve"),CONCATENATE("R2C",'Mapa final'!$S$12),"")</f>
        <v/>
      </c>
      <c r="T29" s="153" t="str">
        <f>IF(AND('Mapa final'!$AD$12="Alta",'Mapa final'!$AF$12="Leve"),CONCATENATE("R2C",'Mapa final'!$S$12),"")</f>
        <v/>
      </c>
      <c r="U29" s="58" t="str">
        <f>IF(AND('Mapa final'!$AD$12="Alta",'Mapa final'!$AF$12="Leve"),CONCATENATE("R2C",'Mapa final'!$S$12),"")</f>
        <v/>
      </c>
      <c r="V29" s="57" t="str">
        <f>IF(AND('Mapa final'!$AD$12="Alta",'Mapa final'!$AF$12="Leve"),CONCATENATE("R2C",'Mapa final'!$S$12),"")</f>
        <v/>
      </c>
      <c r="W29" s="153" t="str">
        <f>IF(AND('Mapa final'!$AD$12="Alta",'Mapa final'!$AF$12="Leve"),CONCATENATE("R2C",'Mapa final'!$S$12),"")</f>
        <v/>
      </c>
      <c r="X29" s="153" t="str">
        <f>IF(AND('Mapa final'!$AD$12="Alta",'Mapa final'!$AF$12="Leve"),CONCATENATE("R2C",'Mapa final'!$S$12),"")</f>
        <v/>
      </c>
      <c r="Y29" s="153" t="str">
        <f>IF(AND('Mapa final'!$AD$12="Alta",'Mapa final'!$AF$12="Leve"),CONCATENATE("R2C",'Mapa final'!$S$12),"")</f>
        <v/>
      </c>
      <c r="Z29" s="153" t="str">
        <f>IF(AND('Mapa final'!$AD$12="Alta",'Mapa final'!$AF$12="Leve"),CONCATENATE("R2C",'Mapa final'!$S$12),"")</f>
        <v/>
      </c>
      <c r="AA29" s="58" t="str">
        <f>IF(AND('Mapa final'!$AD$12="Alta",'Mapa final'!$AF$12="Leve"),CONCATENATE("R2C",'Mapa final'!$S$12),"")</f>
        <v/>
      </c>
      <c r="AB29" s="44" t="str">
        <f>IF(AND('Mapa final'!$AD$12="Muy Alta",'Mapa final'!$AF$12="Leve"),CONCATENATE("R2C",'Mapa final'!$S$12),"")</f>
        <v/>
      </c>
      <c r="AC29" s="152" t="str">
        <f>IF(AND('Mapa final'!$AD$12="Muy Alta",'Mapa final'!$AF$12="Leve"),CONCATENATE("R2C",'Mapa final'!$S$12),"")</f>
        <v/>
      </c>
      <c r="AD29" s="152" t="str">
        <f>IF(AND('Mapa final'!$AD$12="Muy Alta",'Mapa final'!$AF$12="Leve"),CONCATENATE("R2C",'Mapa final'!$S$12),"")</f>
        <v/>
      </c>
      <c r="AE29" s="152" t="str">
        <f>IF(AND('Mapa final'!$AD$12="Muy Alta",'Mapa final'!$AF$12="Leve"),CONCATENATE("R2C",'Mapa final'!$S$12),"")</f>
        <v/>
      </c>
      <c r="AF29" s="152" t="str">
        <f>IF(AND('Mapa final'!$AD$12="Muy Alta",'Mapa final'!$AF$12="Leve"),CONCATENATE("R2C",'Mapa final'!$S$12),"")</f>
        <v/>
      </c>
      <c r="AG29" s="45" t="str">
        <f>IF(AND('Mapa final'!$AD$12="Muy Alta",'Mapa final'!$AF$12="Leve"),CONCATENATE("R2C",'Mapa final'!$S$12),"")</f>
        <v/>
      </c>
      <c r="AH29" s="46" t="str">
        <f>IF(AND('Mapa final'!$AD$12="Muy Alta",'Mapa final'!$AF$12="Catastrófico"),CONCATENATE("R2C",'Mapa final'!$S$12),"")</f>
        <v/>
      </c>
      <c r="AI29" s="154" t="str">
        <f>IF(AND('Mapa final'!$AD$12="Muy Alta",'Mapa final'!$AF$12="Catastrófico"),CONCATENATE("R2C",'Mapa final'!$S$12),"")</f>
        <v/>
      </c>
      <c r="AJ29" s="154" t="str">
        <f>IF(AND('Mapa final'!$AD$12="Muy Alta",'Mapa final'!$AF$12="Catastrófico"),CONCATENATE("R2C",'Mapa final'!$S$12),"")</f>
        <v/>
      </c>
      <c r="AK29" s="154" t="str">
        <f>IF(AND('Mapa final'!$AD$12="Muy Alta",'Mapa final'!$AF$12="Catastrófico"),CONCATENATE("R2C",'Mapa final'!$S$12),"")</f>
        <v/>
      </c>
      <c r="AL29" s="154" t="str">
        <f>IF(AND('Mapa final'!$AD$12="Muy Alta",'Mapa final'!$AF$12="Catastrófico"),CONCATENATE("R2C",'Mapa final'!$S$12),"")</f>
        <v/>
      </c>
      <c r="AM29" s="47" t="str">
        <f>IF(AND('Mapa final'!$AD$12="Muy Alta",'Mapa final'!$AF$12="Catastrófico"),CONCATENATE("R2C",'Mapa final'!$S$12),"")</f>
        <v/>
      </c>
      <c r="AN29" s="70"/>
      <c r="AO29" s="377"/>
      <c r="AP29" s="378"/>
      <c r="AQ29" s="378"/>
      <c r="AR29" s="378"/>
      <c r="AS29" s="378"/>
      <c r="AT29" s="37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52"/>
      <c r="C30" s="252"/>
      <c r="D30" s="253"/>
      <c r="E30" s="351"/>
      <c r="F30" s="350"/>
      <c r="G30" s="350"/>
      <c r="H30" s="350"/>
      <c r="I30" s="384"/>
      <c r="J30" s="57" t="str">
        <f>IF(AND('Mapa final'!$AD$12="Alta",'Mapa final'!$AF$12="Leve"),CONCATENATE("R2C",'Mapa final'!$S$12),"")</f>
        <v/>
      </c>
      <c r="K30" s="153" t="str">
        <f>IF(AND('Mapa final'!$AD$12="Alta",'Mapa final'!$AF$12="Leve"),CONCATENATE("R2C",'Mapa final'!$S$12),"")</f>
        <v/>
      </c>
      <c r="L30" s="153" t="str">
        <f>IF(AND('Mapa final'!$AD$12="Alta",'Mapa final'!$AF$12="Leve"),CONCATENATE("R2C",'Mapa final'!$S$12),"")</f>
        <v/>
      </c>
      <c r="M30" s="153" t="str">
        <f>IF(AND('Mapa final'!$AD$12="Alta",'Mapa final'!$AF$12="Leve"),CONCATENATE("R2C",'Mapa final'!$S$12),"")</f>
        <v/>
      </c>
      <c r="N30" s="153" t="str">
        <f>IF(AND('Mapa final'!$AD$12="Alta",'Mapa final'!$AF$12="Leve"),CONCATENATE("R2C",'Mapa final'!$S$12),"")</f>
        <v/>
      </c>
      <c r="O30" s="58" t="str">
        <f>IF(AND('Mapa final'!$AD$12="Alta",'Mapa final'!$AF$12="Leve"),CONCATENATE("R2C",'Mapa final'!$S$12),"")</f>
        <v/>
      </c>
      <c r="P30" s="57" t="str">
        <f>IF(AND('Mapa final'!$AD$12="Alta",'Mapa final'!$AF$12="Leve"),CONCATENATE("R2C",'Mapa final'!$S$12),"")</f>
        <v/>
      </c>
      <c r="Q30" s="153" t="str">
        <f>IF(AND('Mapa final'!$AD$12="Alta",'Mapa final'!$AF$12="Leve"),CONCATENATE("R2C",'Mapa final'!$S$12),"")</f>
        <v/>
      </c>
      <c r="R30" s="153" t="str">
        <f>IF(AND('Mapa final'!$AD$12="Alta",'Mapa final'!$AF$12="Leve"),CONCATENATE("R2C",'Mapa final'!$S$12),"")</f>
        <v/>
      </c>
      <c r="S30" s="153" t="str">
        <f>IF(AND('Mapa final'!$AD$12="Alta",'Mapa final'!$AF$12="Leve"),CONCATENATE("R2C",'Mapa final'!$S$12),"")</f>
        <v/>
      </c>
      <c r="T30" s="153" t="str">
        <f>IF(AND('Mapa final'!$AD$12="Alta",'Mapa final'!$AF$12="Leve"),CONCATENATE("R2C",'Mapa final'!$S$12),"")</f>
        <v/>
      </c>
      <c r="U30" s="58" t="str">
        <f>IF(AND('Mapa final'!$AD$12="Alta",'Mapa final'!$AF$12="Leve"),CONCATENATE("R2C",'Mapa final'!$S$12),"")</f>
        <v/>
      </c>
      <c r="V30" s="57" t="str">
        <f>IF(AND('Mapa final'!$AD$12="Alta",'Mapa final'!$AF$12="Leve"),CONCATENATE("R2C",'Mapa final'!$S$12),"")</f>
        <v/>
      </c>
      <c r="W30" s="153" t="str">
        <f>IF(AND('Mapa final'!$AD$12="Alta",'Mapa final'!$AF$12="Leve"),CONCATENATE("R2C",'Mapa final'!$S$12),"")</f>
        <v/>
      </c>
      <c r="X30" s="153" t="str">
        <f>IF(AND('Mapa final'!$AD$12="Alta",'Mapa final'!$AF$12="Leve"),CONCATENATE("R2C",'Mapa final'!$S$12),"")</f>
        <v/>
      </c>
      <c r="Y30" s="153" t="str">
        <f>IF(AND('Mapa final'!$AD$12="Alta",'Mapa final'!$AF$12="Leve"),CONCATENATE("R2C",'Mapa final'!$S$12),"")</f>
        <v/>
      </c>
      <c r="Z30" s="153" t="str">
        <f>IF(AND('Mapa final'!$AD$12="Alta",'Mapa final'!$AF$12="Leve"),CONCATENATE("R2C",'Mapa final'!$S$12),"")</f>
        <v/>
      </c>
      <c r="AA30" s="58" t="str">
        <f>IF(AND('Mapa final'!$AD$12="Alta",'Mapa final'!$AF$12="Leve"),CONCATENATE("R2C",'Mapa final'!$S$12),"")</f>
        <v/>
      </c>
      <c r="AB30" s="44" t="str">
        <f>IF(AND('Mapa final'!$AD$12="Muy Alta",'Mapa final'!$AF$12="Leve"),CONCATENATE("R2C",'Mapa final'!$S$12),"")</f>
        <v/>
      </c>
      <c r="AC30" s="152" t="str">
        <f>IF(AND('Mapa final'!$AD$12="Muy Alta",'Mapa final'!$AF$12="Leve"),CONCATENATE("R2C",'Mapa final'!$S$12),"")</f>
        <v/>
      </c>
      <c r="AD30" s="152" t="str">
        <f>IF(AND('Mapa final'!$AD$12="Muy Alta",'Mapa final'!$AF$12="Leve"),CONCATENATE("R2C",'Mapa final'!$S$12),"")</f>
        <v/>
      </c>
      <c r="AE30" s="152" t="str">
        <f>IF(AND('Mapa final'!$AD$12="Muy Alta",'Mapa final'!$AF$12="Leve"),CONCATENATE("R2C",'Mapa final'!$S$12),"")</f>
        <v/>
      </c>
      <c r="AF30" s="152" t="str">
        <f>IF(AND('Mapa final'!$AD$12="Muy Alta",'Mapa final'!$AF$12="Leve"),CONCATENATE("R2C",'Mapa final'!$S$12),"")</f>
        <v/>
      </c>
      <c r="AG30" s="45" t="str">
        <f>IF(AND('Mapa final'!$AD$12="Muy Alta",'Mapa final'!$AF$12="Leve"),CONCATENATE("R2C",'Mapa final'!$S$12),"")</f>
        <v/>
      </c>
      <c r="AH30" s="46" t="str">
        <f>IF(AND('Mapa final'!$AD$12="Muy Alta",'Mapa final'!$AF$12="Catastrófico"),CONCATENATE("R2C",'Mapa final'!$S$12),"")</f>
        <v/>
      </c>
      <c r="AI30" s="154" t="str">
        <f>IF(AND('Mapa final'!$AD$12="Muy Alta",'Mapa final'!$AF$12="Catastrófico"),CONCATENATE("R2C",'Mapa final'!$S$12),"")</f>
        <v/>
      </c>
      <c r="AJ30" s="154" t="str">
        <f>IF(AND('Mapa final'!$AD$12="Muy Alta",'Mapa final'!$AF$12="Catastrófico"),CONCATENATE("R2C",'Mapa final'!$S$12),"")</f>
        <v/>
      </c>
      <c r="AK30" s="154" t="str">
        <f>IF(AND('Mapa final'!$AD$12="Muy Alta",'Mapa final'!$AF$12="Catastrófico"),CONCATENATE("R2C",'Mapa final'!$S$12),"")</f>
        <v/>
      </c>
      <c r="AL30" s="154" t="str">
        <f>IF(AND('Mapa final'!$AD$12="Muy Alta",'Mapa final'!$AF$12="Catastrófico"),CONCATENATE("R2C",'Mapa final'!$S$12),"")</f>
        <v/>
      </c>
      <c r="AM30" s="47" t="str">
        <f>IF(AND('Mapa final'!$AD$12="Muy Alta",'Mapa final'!$AF$12="Catastrófico"),CONCATENATE("R2C",'Mapa final'!$S$12),"")</f>
        <v/>
      </c>
      <c r="AN30" s="70"/>
      <c r="AO30" s="377"/>
      <c r="AP30" s="378"/>
      <c r="AQ30" s="378"/>
      <c r="AR30" s="378"/>
      <c r="AS30" s="378"/>
      <c r="AT30" s="379"/>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52"/>
      <c r="C31" s="252"/>
      <c r="D31" s="253"/>
      <c r="E31" s="351"/>
      <c r="F31" s="350"/>
      <c r="G31" s="350"/>
      <c r="H31" s="350"/>
      <c r="I31" s="384"/>
      <c r="J31" s="57" t="str">
        <f>IF(AND('Mapa final'!$AD$12="Alta",'Mapa final'!$AF$12="Leve"),CONCATENATE("R2C",'Mapa final'!$S$12),"")</f>
        <v/>
      </c>
      <c r="K31" s="153" t="str">
        <f>IF(AND('Mapa final'!$AD$12="Alta",'Mapa final'!$AF$12="Leve"),CONCATENATE("R2C",'Mapa final'!$S$12),"")</f>
        <v/>
      </c>
      <c r="L31" s="153" t="str">
        <f>IF(AND('Mapa final'!$AD$12="Alta",'Mapa final'!$AF$12="Leve"),CONCATENATE("R2C",'Mapa final'!$S$12),"")</f>
        <v/>
      </c>
      <c r="M31" s="153" t="str">
        <f>IF(AND('Mapa final'!$AD$12="Alta",'Mapa final'!$AF$12="Leve"),CONCATENATE("R2C",'Mapa final'!$S$12),"")</f>
        <v/>
      </c>
      <c r="N31" s="153" t="str">
        <f>IF(AND('Mapa final'!$AD$12="Alta",'Mapa final'!$AF$12="Leve"),CONCATENATE("R2C",'Mapa final'!$S$12),"")</f>
        <v/>
      </c>
      <c r="O31" s="58" t="str">
        <f>IF(AND('Mapa final'!$AD$12="Alta",'Mapa final'!$AF$12="Leve"),CONCATENATE("R2C",'Mapa final'!$S$12),"")</f>
        <v/>
      </c>
      <c r="P31" s="57" t="str">
        <f>IF(AND('Mapa final'!$AD$12="Alta",'Mapa final'!$AF$12="Leve"),CONCATENATE("R2C",'Mapa final'!$S$12),"")</f>
        <v/>
      </c>
      <c r="Q31" s="153" t="str">
        <f>IF(AND('Mapa final'!$AD$12="Alta",'Mapa final'!$AF$12="Leve"),CONCATENATE("R2C",'Mapa final'!$S$12),"")</f>
        <v/>
      </c>
      <c r="R31" s="153" t="str">
        <f>IF(AND('Mapa final'!$AD$12="Alta",'Mapa final'!$AF$12="Leve"),CONCATENATE("R2C",'Mapa final'!$S$12),"")</f>
        <v/>
      </c>
      <c r="S31" s="153" t="str">
        <f>IF(AND('Mapa final'!$AD$12="Alta",'Mapa final'!$AF$12="Leve"),CONCATENATE("R2C",'Mapa final'!$S$12),"")</f>
        <v/>
      </c>
      <c r="T31" s="153" t="str">
        <f>IF(AND('Mapa final'!$AD$12="Alta",'Mapa final'!$AF$12="Leve"),CONCATENATE("R2C",'Mapa final'!$S$12),"")</f>
        <v/>
      </c>
      <c r="U31" s="58" t="str">
        <f>IF(AND('Mapa final'!$AD$12="Alta",'Mapa final'!$AF$12="Leve"),CONCATENATE("R2C",'Mapa final'!$S$12),"")</f>
        <v/>
      </c>
      <c r="V31" s="57" t="str">
        <f>IF(AND('Mapa final'!$AD$12="Alta",'Mapa final'!$AF$12="Leve"),CONCATENATE("R2C",'Mapa final'!$S$12),"")</f>
        <v/>
      </c>
      <c r="W31" s="153" t="str">
        <f>IF(AND('Mapa final'!$AD$12="Alta",'Mapa final'!$AF$12="Leve"),CONCATENATE("R2C",'Mapa final'!$S$12),"")</f>
        <v/>
      </c>
      <c r="X31" s="153" t="str">
        <f>IF(AND('Mapa final'!$AD$12="Alta",'Mapa final'!$AF$12="Leve"),CONCATENATE("R2C",'Mapa final'!$S$12),"")</f>
        <v/>
      </c>
      <c r="Y31" s="153" t="str">
        <f>IF(AND('Mapa final'!$AD$12="Alta",'Mapa final'!$AF$12="Leve"),CONCATENATE("R2C",'Mapa final'!$S$12),"")</f>
        <v/>
      </c>
      <c r="Z31" s="153" t="str">
        <f>IF(AND('Mapa final'!$AD$12="Alta",'Mapa final'!$AF$12="Leve"),CONCATENATE("R2C",'Mapa final'!$S$12),"")</f>
        <v/>
      </c>
      <c r="AA31" s="58" t="str">
        <f>IF(AND('Mapa final'!$AD$12="Alta",'Mapa final'!$AF$12="Leve"),CONCATENATE("R2C",'Mapa final'!$S$12),"")</f>
        <v/>
      </c>
      <c r="AB31" s="44" t="str">
        <f>IF(AND('Mapa final'!$AD$12="Muy Alta",'Mapa final'!$AF$12="Leve"),CONCATENATE("R2C",'Mapa final'!$S$12),"")</f>
        <v/>
      </c>
      <c r="AC31" s="152" t="str">
        <f>IF(AND('Mapa final'!$AD$12="Muy Alta",'Mapa final'!$AF$12="Leve"),CONCATENATE("R2C",'Mapa final'!$S$12),"")</f>
        <v/>
      </c>
      <c r="AD31" s="152" t="str">
        <f>IF(AND('Mapa final'!$AD$12="Muy Alta",'Mapa final'!$AF$12="Leve"),CONCATENATE("R2C",'Mapa final'!$S$12),"")</f>
        <v/>
      </c>
      <c r="AE31" s="152" t="str">
        <f>IF(AND('Mapa final'!$AD$12="Muy Alta",'Mapa final'!$AF$12="Leve"),CONCATENATE("R2C",'Mapa final'!$S$12),"")</f>
        <v/>
      </c>
      <c r="AF31" s="152" t="str">
        <f>IF(AND('Mapa final'!$AD$12="Muy Alta",'Mapa final'!$AF$12="Leve"),CONCATENATE("R2C",'Mapa final'!$S$12),"")</f>
        <v/>
      </c>
      <c r="AG31" s="45" t="str">
        <f>IF(AND('Mapa final'!$AD$12="Muy Alta",'Mapa final'!$AF$12="Leve"),CONCATENATE("R2C",'Mapa final'!$S$12),"")</f>
        <v/>
      </c>
      <c r="AH31" s="46" t="str">
        <f>IF(AND('Mapa final'!$AD$12="Muy Alta",'Mapa final'!$AF$12="Catastrófico"),CONCATENATE("R2C",'Mapa final'!$S$12),"")</f>
        <v/>
      </c>
      <c r="AI31" s="154" t="str">
        <f>IF(AND('Mapa final'!$AD$12="Muy Alta",'Mapa final'!$AF$12="Catastrófico"),CONCATENATE("R2C",'Mapa final'!$S$12),"")</f>
        <v/>
      </c>
      <c r="AJ31" s="154" t="str">
        <f>IF(AND('Mapa final'!$AD$12="Muy Alta",'Mapa final'!$AF$12="Catastrófico"),CONCATENATE("R2C",'Mapa final'!$S$12),"")</f>
        <v/>
      </c>
      <c r="AK31" s="154" t="str">
        <f>IF(AND('Mapa final'!$AD$12="Muy Alta",'Mapa final'!$AF$12="Catastrófico"),CONCATENATE("R2C",'Mapa final'!$S$12),"")</f>
        <v/>
      </c>
      <c r="AL31" s="154" t="str">
        <f>IF(AND('Mapa final'!$AD$12="Muy Alta",'Mapa final'!$AF$12="Catastrófico"),CONCATENATE("R2C",'Mapa final'!$S$12),"")</f>
        <v/>
      </c>
      <c r="AM31" s="47" t="str">
        <f>IF(AND('Mapa final'!$AD$12="Muy Alta",'Mapa final'!$AF$12="Catastrófico"),CONCATENATE("R2C",'Mapa final'!$S$12),"")</f>
        <v/>
      </c>
      <c r="AN31" s="70"/>
      <c r="AO31" s="377"/>
      <c r="AP31" s="378"/>
      <c r="AQ31" s="378"/>
      <c r="AR31" s="378"/>
      <c r="AS31" s="378"/>
      <c r="AT31" s="379"/>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52"/>
      <c r="C32" s="252"/>
      <c r="D32" s="253"/>
      <c r="E32" s="351"/>
      <c r="F32" s="350"/>
      <c r="G32" s="350"/>
      <c r="H32" s="350"/>
      <c r="I32" s="384"/>
      <c r="J32" s="57" t="str">
        <f>IF(AND('Mapa final'!$AD$12="Alta",'Mapa final'!$AF$12="Leve"),CONCATENATE("R2C",'Mapa final'!$S$12),"")</f>
        <v/>
      </c>
      <c r="K32" s="153" t="str">
        <f>IF(AND('Mapa final'!$AD$12="Alta",'Mapa final'!$AF$12="Leve"),CONCATENATE("R2C",'Mapa final'!$S$12),"")</f>
        <v/>
      </c>
      <c r="L32" s="153" t="str">
        <f>IF(AND('Mapa final'!$AD$12="Alta",'Mapa final'!$AF$12="Leve"),CONCATENATE("R2C",'Mapa final'!$S$12),"")</f>
        <v/>
      </c>
      <c r="M32" s="153" t="str">
        <f>IF(AND('Mapa final'!$AD$12="Alta",'Mapa final'!$AF$12="Leve"),CONCATENATE("R2C",'Mapa final'!$S$12),"")</f>
        <v/>
      </c>
      <c r="N32" s="153" t="str">
        <f>IF(AND('Mapa final'!$AD$12="Alta",'Mapa final'!$AF$12="Leve"),CONCATENATE("R2C",'Mapa final'!$S$12),"")</f>
        <v/>
      </c>
      <c r="O32" s="58" t="str">
        <f>IF(AND('Mapa final'!$AD$12="Alta",'Mapa final'!$AF$12="Leve"),CONCATENATE("R2C",'Mapa final'!$S$12),"")</f>
        <v/>
      </c>
      <c r="P32" s="57" t="str">
        <f>IF(AND('Mapa final'!$AD$12="Alta",'Mapa final'!$AF$12="Leve"),CONCATENATE("R2C",'Mapa final'!$S$12),"")</f>
        <v/>
      </c>
      <c r="Q32" s="153" t="str">
        <f>IF(AND('Mapa final'!$AD$12="Alta",'Mapa final'!$AF$12="Leve"),CONCATENATE("R2C",'Mapa final'!$S$12),"")</f>
        <v/>
      </c>
      <c r="R32" s="153" t="str">
        <f>IF(AND('Mapa final'!$AD$12="Alta",'Mapa final'!$AF$12="Leve"),CONCATENATE("R2C",'Mapa final'!$S$12),"")</f>
        <v/>
      </c>
      <c r="S32" s="153" t="str">
        <f>IF(AND('Mapa final'!$AD$12="Alta",'Mapa final'!$AF$12="Leve"),CONCATENATE("R2C",'Mapa final'!$S$12),"")</f>
        <v/>
      </c>
      <c r="T32" s="153" t="str">
        <f>IF(AND('Mapa final'!$AD$12="Alta",'Mapa final'!$AF$12="Leve"),CONCATENATE("R2C",'Mapa final'!$S$12),"")</f>
        <v/>
      </c>
      <c r="U32" s="58" t="str">
        <f>IF(AND('Mapa final'!$AD$12="Alta",'Mapa final'!$AF$12="Leve"),CONCATENATE("R2C",'Mapa final'!$S$12),"")</f>
        <v/>
      </c>
      <c r="V32" s="57" t="str">
        <f>IF(AND('Mapa final'!$AD$12="Alta",'Mapa final'!$AF$12="Leve"),CONCATENATE("R2C",'Mapa final'!$S$12),"")</f>
        <v/>
      </c>
      <c r="W32" s="153" t="str">
        <f>IF(AND('Mapa final'!$AD$12="Alta",'Mapa final'!$AF$12="Leve"),CONCATENATE("R2C",'Mapa final'!$S$12),"")</f>
        <v/>
      </c>
      <c r="X32" s="153" t="str">
        <f>IF(AND('Mapa final'!$AD$12="Alta",'Mapa final'!$AF$12="Leve"),CONCATENATE("R2C",'Mapa final'!$S$12),"")</f>
        <v/>
      </c>
      <c r="Y32" s="153" t="str">
        <f>IF(AND('Mapa final'!$AD$12="Alta",'Mapa final'!$AF$12="Leve"),CONCATENATE("R2C",'Mapa final'!$S$12),"")</f>
        <v/>
      </c>
      <c r="Z32" s="153" t="str">
        <f>IF(AND('Mapa final'!$AD$12="Alta",'Mapa final'!$AF$12="Leve"),CONCATENATE("R2C",'Mapa final'!$S$12),"")</f>
        <v/>
      </c>
      <c r="AA32" s="58" t="str">
        <f>IF(AND('Mapa final'!$AD$12="Alta",'Mapa final'!$AF$12="Leve"),CONCATENATE("R2C",'Mapa final'!$S$12),"")</f>
        <v/>
      </c>
      <c r="AB32" s="44" t="str">
        <f>IF(AND('Mapa final'!$AD$12="Muy Alta",'Mapa final'!$AF$12="Leve"),CONCATENATE("R2C",'Mapa final'!$S$12),"")</f>
        <v/>
      </c>
      <c r="AC32" s="152" t="str">
        <f>IF(AND('Mapa final'!$AD$12="Muy Alta",'Mapa final'!$AF$12="Leve"),CONCATENATE("R2C",'Mapa final'!$S$12),"")</f>
        <v/>
      </c>
      <c r="AD32" s="152" t="str">
        <f>IF(AND('Mapa final'!$AD$12="Muy Alta",'Mapa final'!$AF$12="Leve"),CONCATENATE("R2C",'Mapa final'!$S$12),"")</f>
        <v/>
      </c>
      <c r="AE32" s="152" t="str">
        <f>IF(AND('Mapa final'!$AD$12="Muy Alta",'Mapa final'!$AF$12="Leve"),CONCATENATE("R2C",'Mapa final'!$S$12),"")</f>
        <v/>
      </c>
      <c r="AF32" s="152" t="str">
        <f>IF(AND('Mapa final'!$AD$12="Muy Alta",'Mapa final'!$AF$12="Leve"),CONCATENATE("R2C",'Mapa final'!$S$12),"")</f>
        <v/>
      </c>
      <c r="AG32" s="45" t="str">
        <f>IF(AND('Mapa final'!$AD$12="Muy Alta",'Mapa final'!$AF$12="Leve"),CONCATENATE("R2C",'Mapa final'!$S$12),"")</f>
        <v/>
      </c>
      <c r="AH32" s="46" t="str">
        <f>IF(AND('Mapa final'!$AD$12="Muy Alta",'Mapa final'!$AF$12="Catastrófico"),CONCATENATE("R2C",'Mapa final'!$S$12),"")</f>
        <v/>
      </c>
      <c r="AI32" s="154" t="str">
        <f>IF(AND('Mapa final'!$AD$12="Muy Alta",'Mapa final'!$AF$12="Catastrófico"),CONCATENATE("R2C",'Mapa final'!$S$12),"")</f>
        <v/>
      </c>
      <c r="AJ32" s="154" t="str">
        <f>IF(AND('Mapa final'!$AD$12="Muy Alta",'Mapa final'!$AF$12="Catastrófico"),CONCATENATE("R2C",'Mapa final'!$S$12),"")</f>
        <v/>
      </c>
      <c r="AK32" s="154" t="str">
        <f>IF(AND('Mapa final'!$AD$12="Muy Alta",'Mapa final'!$AF$12="Catastrófico"),CONCATENATE("R2C",'Mapa final'!$S$12),"")</f>
        <v/>
      </c>
      <c r="AL32" s="154" t="str">
        <f>IF(AND('Mapa final'!$AD$12="Muy Alta",'Mapa final'!$AF$12="Catastrófico"),CONCATENATE("R2C",'Mapa final'!$S$12),"")</f>
        <v/>
      </c>
      <c r="AM32" s="47" t="str">
        <f>IF(AND('Mapa final'!$AD$12="Muy Alta",'Mapa final'!$AF$12="Catastrófico"),CONCATENATE("R2C",'Mapa final'!$S$12),"")</f>
        <v/>
      </c>
      <c r="AN32" s="70"/>
      <c r="AO32" s="377"/>
      <c r="AP32" s="378"/>
      <c r="AQ32" s="378"/>
      <c r="AR32" s="378"/>
      <c r="AS32" s="378"/>
      <c r="AT32" s="379"/>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52"/>
      <c r="C33" s="252"/>
      <c r="D33" s="253"/>
      <c r="E33" s="351"/>
      <c r="F33" s="350"/>
      <c r="G33" s="350"/>
      <c r="H33" s="350"/>
      <c r="I33" s="384"/>
      <c r="J33" s="57" t="str">
        <f>IF(AND('Mapa final'!$AD$12="Alta",'Mapa final'!$AF$12="Leve"),CONCATENATE("R2C",'Mapa final'!$S$12),"")</f>
        <v/>
      </c>
      <c r="K33" s="153" t="str">
        <f>IF(AND('Mapa final'!$AD$12="Alta",'Mapa final'!$AF$12="Leve"),CONCATENATE("R2C",'Mapa final'!$S$12),"")</f>
        <v/>
      </c>
      <c r="L33" s="153" t="str">
        <f>IF(AND('Mapa final'!$AD$12="Alta",'Mapa final'!$AF$12="Leve"),CONCATENATE("R2C",'Mapa final'!$S$12),"")</f>
        <v/>
      </c>
      <c r="M33" s="153" t="str">
        <f>IF(AND('Mapa final'!$AD$12="Alta",'Mapa final'!$AF$12="Leve"),CONCATENATE("R2C",'Mapa final'!$S$12),"")</f>
        <v/>
      </c>
      <c r="N33" s="153" t="str">
        <f>IF(AND('Mapa final'!$AD$12="Alta",'Mapa final'!$AF$12="Leve"),CONCATENATE("R2C",'Mapa final'!$S$12),"")</f>
        <v/>
      </c>
      <c r="O33" s="58" t="str">
        <f>IF(AND('Mapa final'!$AD$12="Alta",'Mapa final'!$AF$12="Leve"),CONCATENATE("R2C",'Mapa final'!$S$12),"")</f>
        <v/>
      </c>
      <c r="P33" s="57" t="str">
        <f>IF(AND('Mapa final'!$AD$12="Alta",'Mapa final'!$AF$12="Leve"),CONCATENATE("R2C",'Mapa final'!$S$12),"")</f>
        <v/>
      </c>
      <c r="Q33" s="153" t="str">
        <f>IF(AND('Mapa final'!$AD$12="Alta",'Mapa final'!$AF$12="Leve"),CONCATENATE("R2C",'Mapa final'!$S$12),"")</f>
        <v/>
      </c>
      <c r="R33" s="153" t="str">
        <f>IF(AND('Mapa final'!$AD$12="Alta",'Mapa final'!$AF$12="Leve"),CONCATENATE("R2C",'Mapa final'!$S$12),"")</f>
        <v/>
      </c>
      <c r="S33" s="153" t="str">
        <f>IF(AND('Mapa final'!$AD$12="Alta",'Mapa final'!$AF$12="Leve"),CONCATENATE("R2C",'Mapa final'!$S$12),"")</f>
        <v/>
      </c>
      <c r="T33" s="153" t="str">
        <f>IF(AND('Mapa final'!$AD$12="Alta",'Mapa final'!$AF$12="Leve"),CONCATENATE("R2C",'Mapa final'!$S$12),"")</f>
        <v/>
      </c>
      <c r="U33" s="58" t="str">
        <f>IF(AND('Mapa final'!$AD$12="Alta",'Mapa final'!$AF$12="Leve"),CONCATENATE("R2C",'Mapa final'!$S$12),"")</f>
        <v/>
      </c>
      <c r="V33" s="57" t="str">
        <f>IF(AND('Mapa final'!$AD$12="Alta",'Mapa final'!$AF$12="Leve"),CONCATENATE("R2C",'Mapa final'!$S$12),"")</f>
        <v/>
      </c>
      <c r="W33" s="153" t="str">
        <f>IF(AND('Mapa final'!$AD$12="Alta",'Mapa final'!$AF$12="Leve"),CONCATENATE("R2C",'Mapa final'!$S$12),"")</f>
        <v/>
      </c>
      <c r="X33" s="153" t="str">
        <f>IF(AND('Mapa final'!$AD$12="Alta",'Mapa final'!$AF$12="Leve"),CONCATENATE("R2C",'Mapa final'!$S$12),"")</f>
        <v/>
      </c>
      <c r="Y33" s="153" t="str">
        <f>IF(AND('Mapa final'!$AD$12="Alta",'Mapa final'!$AF$12="Leve"),CONCATENATE("R2C",'Mapa final'!$S$12),"")</f>
        <v/>
      </c>
      <c r="Z33" s="153" t="str">
        <f>IF(AND('Mapa final'!$AD$12="Alta",'Mapa final'!$AF$12="Leve"),CONCATENATE("R2C",'Mapa final'!$S$12),"")</f>
        <v/>
      </c>
      <c r="AA33" s="58" t="str">
        <f>IF(AND('Mapa final'!$AD$12="Alta",'Mapa final'!$AF$12="Leve"),CONCATENATE("R2C",'Mapa final'!$S$12),"")</f>
        <v/>
      </c>
      <c r="AB33" s="44" t="str">
        <f>IF(AND('Mapa final'!$AD$12="Muy Alta",'Mapa final'!$AF$12="Leve"),CONCATENATE("R2C",'Mapa final'!$S$12),"")</f>
        <v/>
      </c>
      <c r="AC33" s="152" t="str">
        <f>IF(AND('Mapa final'!$AD$12="Muy Alta",'Mapa final'!$AF$12="Leve"),CONCATENATE("R2C",'Mapa final'!$S$12),"")</f>
        <v/>
      </c>
      <c r="AD33" s="152" t="str">
        <f>IF(AND('Mapa final'!$AD$12="Muy Alta",'Mapa final'!$AF$12="Leve"),CONCATENATE("R2C",'Mapa final'!$S$12),"")</f>
        <v/>
      </c>
      <c r="AE33" s="152" t="str">
        <f>IF(AND('Mapa final'!$AD$12="Muy Alta",'Mapa final'!$AF$12="Leve"),CONCATENATE("R2C",'Mapa final'!$S$12),"")</f>
        <v/>
      </c>
      <c r="AF33" s="152" t="str">
        <f>IF(AND('Mapa final'!$AD$12="Muy Alta",'Mapa final'!$AF$12="Leve"),CONCATENATE("R2C",'Mapa final'!$S$12),"")</f>
        <v/>
      </c>
      <c r="AG33" s="45" t="str">
        <f>IF(AND('Mapa final'!$AD$12="Muy Alta",'Mapa final'!$AF$12="Leve"),CONCATENATE("R2C",'Mapa final'!$S$12),"")</f>
        <v/>
      </c>
      <c r="AH33" s="46" t="str">
        <f>IF(AND('Mapa final'!$AD$12="Muy Alta",'Mapa final'!$AF$12="Catastrófico"),CONCATENATE("R2C",'Mapa final'!$S$12),"")</f>
        <v/>
      </c>
      <c r="AI33" s="154" t="str">
        <f>IF(AND('Mapa final'!$AD$12="Muy Alta",'Mapa final'!$AF$12="Catastrófico"),CONCATENATE("R2C",'Mapa final'!$S$12),"")</f>
        <v/>
      </c>
      <c r="AJ33" s="154" t="str">
        <f>IF(AND('Mapa final'!$AD$12="Muy Alta",'Mapa final'!$AF$12="Catastrófico"),CONCATENATE("R2C",'Mapa final'!$S$12),"")</f>
        <v/>
      </c>
      <c r="AK33" s="154" t="str">
        <f>IF(AND('Mapa final'!$AD$12="Muy Alta",'Mapa final'!$AF$12="Catastrófico"),CONCATENATE("R2C",'Mapa final'!$S$12),"")</f>
        <v/>
      </c>
      <c r="AL33" s="154" t="str">
        <f>IF(AND('Mapa final'!$AD$12="Muy Alta",'Mapa final'!$AF$12="Catastrófico"),CONCATENATE("R2C",'Mapa final'!$S$12),"")</f>
        <v/>
      </c>
      <c r="AM33" s="47" t="str">
        <f>IF(AND('Mapa final'!$AD$12="Muy Alta",'Mapa final'!$AF$12="Catastrófico"),CONCATENATE("R2C",'Mapa final'!$S$12),"")</f>
        <v/>
      </c>
      <c r="AN33" s="70"/>
      <c r="AO33" s="377"/>
      <c r="AP33" s="378"/>
      <c r="AQ33" s="378"/>
      <c r="AR33" s="378"/>
      <c r="AS33" s="378"/>
      <c r="AT33" s="379"/>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52"/>
      <c r="C34" s="252"/>
      <c r="D34" s="253"/>
      <c r="E34" s="351"/>
      <c r="F34" s="350"/>
      <c r="G34" s="350"/>
      <c r="H34" s="350"/>
      <c r="I34" s="384"/>
      <c r="J34" s="57" t="str">
        <f>IF(AND('Mapa final'!$AD$12="Alta",'Mapa final'!$AF$12="Leve"),CONCATENATE("R2C",'Mapa final'!$S$12),"")</f>
        <v/>
      </c>
      <c r="K34" s="153" t="str">
        <f>IF(AND('Mapa final'!$AD$12="Alta",'Mapa final'!$AF$12="Leve"),CONCATENATE("R2C",'Mapa final'!$S$12),"")</f>
        <v/>
      </c>
      <c r="L34" s="153" t="str">
        <f>IF(AND('Mapa final'!$AD$12="Alta",'Mapa final'!$AF$12="Leve"),CONCATENATE("R2C",'Mapa final'!$S$12),"")</f>
        <v/>
      </c>
      <c r="M34" s="153" t="str">
        <f>IF(AND('Mapa final'!$AD$12="Alta",'Mapa final'!$AF$12="Leve"),CONCATENATE("R2C",'Mapa final'!$S$12),"")</f>
        <v/>
      </c>
      <c r="N34" s="153" t="str">
        <f>IF(AND('Mapa final'!$AD$12="Alta",'Mapa final'!$AF$12="Leve"),CONCATENATE("R2C",'Mapa final'!$S$12),"")</f>
        <v/>
      </c>
      <c r="O34" s="58" t="str">
        <f>IF(AND('Mapa final'!$AD$12="Alta",'Mapa final'!$AF$12="Leve"),CONCATENATE("R2C",'Mapa final'!$S$12),"")</f>
        <v/>
      </c>
      <c r="P34" s="57" t="str">
        <f>IF(AND('Mapa final'!$AD$12="Alta",'Mapa final'!$AF$12="Leve"),CONCATENATE("R2C",'Mapa final'!$S$12),"")</f>
        <v/>
      </c>
      <c r="Q34" s="153" t="str">
        <f>IF(AND('Mapa final'!$AD$12="Alta",'Mapa final'!$AF$12="Leve"),CONCATENATE("R2C",'Mapa final'!$S$12),"")</f>
        <v/>
      </c>
      <c r="R34" s="153" t="str">
        <f>IF(AND('Mapa final'!$AD$12="Alta",'Mapa final'!$AF$12="Leve"),CONCATENATE("R2C",'Mapa final'!$S$12),"")</f>
        <v/>
      </c>
      <c r="S34" s="153" t="str">
        <f>IF(AND('Mapa final'!$AD$12="Alta",'Mapa final'!$AF$12="Leve"),CONCATENATE("R2C",'Mapa final'!$S$12),"")</f>
        <v/>
      </c>
      <c r="T34" s="153" t="str">
        <f>IF(AND('Mapa final'!$AD$12="Alta",'Mapa final'!$AF$12="Leve"),CONCATENATE("R2C",'Mapa final'!$S$12),"")</f>
        <v/>
      </c>
      <c r="U34" s="58" t="str">
        <f>IF(AND('Mapa final'!$AD$12="Alta",'Mapa final'!$AF$12="Leve"),CONCATENATE("R2C",'Mapa final'!$S$12),"")</f>
        <v/>
      </c>
      <c r="V34" s="57" t="str">
        <f>IF(AND('Mapa final'!$AD$12="Alta",'Mapa final'!$AF$12="Leve"),CONCATENATE("R2C",'Mapa final'!$S$12),"")</f>
        <v/>
      </c>
      <c r="W34" s="153" t="str">
        <f>IF(AND('Mapa final'!$AD$12="Alta",'Mapa final'!$AF$12="Leve"),CONCATENATE("R2C",'Mapa final'!$S$12),"")</f>
        <v/>
      </c>
      <c r="X34" s="153" t="str">
        <f>IF(AND('Mapa final'!$AD$12="Alta",'Mapa final'!$AF$12="Leve"),CONCATENATE("R2C",'Mapa final'!$S$12),"")</f>
        <v/>
      </c>
      <c r="Y34" s="153" t="str">
        <f>IF(AND('Mapa final'!$AD$12="Alta",'Mapa final'!$AF$12="Leve"),CONCATENATE("R2C",'Mapa final'!$S$12),"")</f>
        <v/>
      </c>
      <c r="Z34" s="153" t="str">
        <f>IF(AND('Mapa final'!$AD$12="Alta",'Mapa final'!$AF$12="Leve"),CONCATENATE("R2C",'Mapa final'!$S$12),"")</f>
        <v/>
      </c>
      <c r="AA34" s="58" t="str">
        <f>IF(AND('Mapa final'!$AD$12="Alta",'Mapa final'!$AF$12="Leve"),CONCATENATE("R2C",'Mapa final'!$S$12),"")</f>
        <v/>
      </c>
      <c r="AB34" s="44" t="str">
        <f>IF(AND('Mapa final'!$AD$12="Muy Alta",'Mapa final'!$AF$12="Leve"),CONCATENATE("R2C",'Mapa final'!$S$12),"")</f>
        <v/>
      </c>
      <c r="AC34" s="152" t="str">
        <f>IF(AND('Mapa final'!$AD$12="Muy Alta",'Mapa final'!$AF$12="Leve"),CONCATENATE("R2C",'Mapa final'!$S$12),"")</f>
        <v/>
      </c>
      <c r="AD34" s="152" t="str">
        <f>IF(AND('Mapa final'!$AD$12="Muy Alta",'Mapa final'!$AF$12="Leve"),CONCATENATE("R2C",'Mapa final'!$S$12),"")</f>
        <v/>
      </c>
      <c r="AE34" s="152" t="str">
        <f>IF(AND('Mapa final'!$AD$12="Muy Alta",'Mapa final'!$AF$12="Leve"),CONCATENATE("R2C",'Mapa final'!$S$12),"")</f>
        <v/>
      </c>
      <c r="AF34" s="152" t="str">
        <f>IF(AND('Mapa final'!$AD$12="Muy Alta",'Mapa final'!$AF$12="Leve"),CONCATENATE("R2C",'Mapa final'!$S$12),"")</f>
        <v/>
      </c>
      <c r="AG34" s="45" t="str">
        <f>IF(AND('Mapa final'!$AD$12="Muy Alta",'Mapa final'!$AF$12="Leve"),CONCATENATE("R2C",'Mapa final'!$S$12),"")</f>
        <v/>
      </c>
      <c r="AH34" s="46" t="str">
        <f>IF(AND('Mapa final'!$AD$12="Muy Alta",'Mapa final'!$AF$12="Catastrófico"),CONCATENATE("R2C",'Mapa final'!$S$12),"")</f>
        <v/>
      </c>
      <c r="AI34" s="154" t="str">
        <f>IF(AND('Mapa final'!$AD$12="Muy Alta",'Mapa final'!$AF$12="Catastrófico"),CONCATENATE("R2C",'Mapa final'!$S$12),"")</f>
        <v/>
      </c>
      <c r="AJ34" s="154" t="str">
        <f>IF(AND('Mapa final'!$AD$12="Muy Alta",'Mapa final'!$AF$12="Catastrófico"),CONCATENATE("R2C",'Mapa final'!$S$12),"")</f>
        <v/>
      </c>
      <c r="AK34" s="154" t="str">
        <f>IF(AND('Mapa final'!$AD$12="Muy Alta",'Mapa final'!$AF$12="Catastrófico"),CONCATENATE("R2C",'Mapa final'!$S$12),"")</f>
        <v/>
      </c>
      <c r="AL34" s="154" t="str">
        <f>IF(AND('Mapa final'!$AD$12="Muy Alta",'Mapa final'!$AF$12="Catastrófico"),CONCATENATE("R2C",'Mapa final'!$S$12),"")</f>
        <v/>
      </c>
      <c r="AM34" s="47" t="str">
        <f>IF(AND('Mapa final'!$AD$12="Muy Alta",'Mapa final'!$AF$12="Catastrófico"),CONCATENATE("R2C",'Mapa final'!$S$12),"")</f>
        <v/>
      </c>
      <c r="AN34" s="70"/>
      <c r="AO34" s="377"/>
      <c r="AP34" s="378"/>
      <c r="AQ34" s="378"/>
      <c r="AR34" s="378"/>
      <c r="AS34" s="378"/>
      <c r="AT34" s="379"/>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52"/>
      <c r="C35" s="252"/>
      <c r="D35" s="253"/>
      <c r="E35" s="352"/>
      <c r="F35" s="353"/>
      <c r="G35" s="353"/>
      <c r="H35" s="353"/>
      <c r="I35" s="385"/>
      <c r="J35" s="57" t="str">
        <f>IF(AND('Mapa final'!$AD$12="Alta",'Mapa final'!$AF$12="Leve"),CONCATENATE("R2C",'Mapa final'!$S$12),"")</f>
        <v/>
      </c>
      <c r="K35" s="153" t="str">
        <f>IF(AND('Mapa final'!$AD$12="Alta",'Mapa final'!$AF$12="Leve"),CONCATENATE("R2C",'Mapa final'!$S$12),"")</f>
        <v/>
      </c>
      <c r="L35" s="153" t="str">
        <f>IF(AND('Mapa final'!$AD$12="Alta",'Mapa final'!$AF$12="Leve"),CONCATENATE("R2C",'Mapa final'!$S$12),"")</f>
        <v/>
      </c>
      <c r="M35" s="153" t="str">
        <f>IF(AND('Mapa final'!$AD$12="Alta",'Mapa final'!$AF$12="Leve"),CONCATENATE("R2C",'Mapa final'!$S$12),"")</f>
        <v/>
      </c>
      <c r="N35" s="153" t="str">
        <f>IF(AND('Mapa final'!$AD$12="Alta",'Mapa final'!$AF$12="Leve"),CONCATENATE("R2C",'Mapa final'!$S$12),"")</f>
        <v/>
      </c>
      <c r="O35" s="58" t="str">
        <f>IF(AND('Mapa final'!$AD$12="Alta",'Mapa final'!$AF$12="Leve"),CONCATENATE("R2C",'Mapa final'!$S$12),"")</f>
        <v/>
      </c>
      <c r="P35" s="59" t="str">
        <f>IF(AND('Mapa final'!$AD$12="Alta",'Mapa final'!$AF$12="Leve"),CONCATENATE("R2C",'Mapa final'!$S$12),"")</f>
        <v/>
      </c>
      <c r="Q35" s="60" t="str">
        <f>IF(AND('Mapa final'!$AD$12="Alta",'Mapa final'!$AF$12="Leve"),CONCATENATE("R2C",'Mapa final'!$S$12),"")</f>
        <v/>
      </c>
      <c r="R35" s="60" t="str">
        <f>IF(AND('Mapa final'!$AD$12="Alta",'Mapa final'!$AF$12="Leve"),CONCATENATE("R2C",'Mapa final'!$S$12),"")</f>
        <v/>
      </c>
      <c r="S35" s="60" t="str">
        <f>IF(AND('Mapa final'!$AD$12="Alta",'Mapa final'!$AF$12="Leve"),CONCATENATE("R2C",'Mapa final'!$S$12),"")</f>
        <v/>
      </c>
      <c r="T35" s="60" t="str">
        <f>IF(AND('Mapa final'!$AD$12="Alta",'Mapa final'!$AF$12="Leve"),CONCATENATE("R2C",'Mapa final'!$S$12),"")</f>
        <v/>
      </c>
      <c r="U35" s="61" t="str">
        <f>IF(AND('Mapa final'!$AD$12="Alta",'Mapa final'!$AF$12="Leve"),CONCATENATE("R2C",'Mapa final'!$S$12),"")</f>
        <v/>
      </c>
      <c r="V35" s="59" t="str">
        <f>IF(AND('Mapa final'!$AD$12="Alta",'Mapa final'!$AF$12="Leve"),CONCATENATE("R2C",'Mapa final'!$S$12),"")</f>
        <v/>
      </c>
      <c r="W35" s="60" t="str">
        <f>IF(AND('Mapa final'!$AD$12="Alta",'Mapa final'!$AF$12="Leve"),CONCATENATE("R2C",'Mapa final'!$S$12),"")</f>
        <v/>
      </c>
      <c r="X35" s="60" t="str">
        <f>IF(AND('Mapa final'!$AD$12="Alta",'Mapa final'!$AF$12="Leve"),CONCATENATE("R2C",'Mapa final'!$S$12),"")</f>
        <v/>
      </c>
      <c r="Y35" s="60" t="str">
        <f>IF(AND('Mapa final'!$AD$12="Alta",'Mapa final'!$AF$12="Leve"),CONCATENATE("R2C",'Mapa final'!$S$12),"")</f>
        <v/>
      </c>
      <c r="Z35" s="60" t="str">
        <f>IF(AND('Mapa final'!$AD$12="Alta",'Mapa final'!$AF$12="Leve"),CONCATENATE("R2C",'Mapa final'!$S$12),"")</f>
        <v/>
      </c>
      <c r="AA35" s="61" t="str">
        <f>IF(AND('Mapa final'!$AD$12="Alta",'Mapa final'!$AF$12="Leve"),CONCATENATE("R2C",'Mapa final'!$S$12),"")</f>
        <v/>
      </c>
      <c r="AB35" s="48" t="str">
        <f>IF(AND('Mapa final'!$AD$12="Muy Alta",'Mapa final'!$AF$12="Leve"),CONCATENATE("R2C",'Mapa final'!$S$12),"")</f>
        <v/>
      </c>
      <c r="AC35" s="49" t="str">
        <f>IF(AND('Mapa final'!$AD$12="Muy Alta",'Mapa final'!$AF$12="Leve"),CONCATENATE("R2C",'Mapa final'!$S$12),"")</f>
        <v/>
      </c>
      <c r="AD35" s="49" t="str">
        <f>IF(AND('Mapa final'!$AD$12="Muy Alta",'Mapa final'!$AF$12="Leve"),CONCATENATE("R2C",'Mapa final'!$S$12),"")</f>
        <v/>
      </c>
      <c r="AE35" s="49" t="str">
        <f>IF(AND('Mapa final'!$AD$12="Muy Alta",'Mapa final'!$AF$12="Leve"),CONCATENATE("R2C",'Mapa final'!$S$12),"")</f>
        <v/>
      </c>
      <c r="AF35" s="49" t="str">
        <f>IF(AND('Mapa final'!$AD$12="Muy Alta",'Mapa final'!$AF$12="Leve"),CONCATENATE("R2C",'Mapa final'!$S$12),"")</f>
        <v/>
      </c>
      <c r="AG35" s="50" t="str">
        <f>IF(AND('Mapa final'!$AD$12="Muy Alta",'Mapa final'!$AF$12="Leve"),CONCATENATE("R2C",'Mapa final'!$S$12),"")</f>
        <v/>
      </c>
      <c r="AH35" s="51" t="str">
        <f>IF(AND('Mapa final'!$AD$12="Muy Alta",'Mapa final'!$AF$12="Catastrófico"),CONCATENATE("R2C",'Mapa final'!$S$12),"")</f>
        <v/>
      </c>
      <c r="AI35" s="52" t="str">
        <f>IF(AND('Mapa final'!$AD$12="Muy Alta",'Mapa final'!$AF$12="Catastrófico"),CONCATENATE("R2C",'Mapa final'!$S$12),"")</f>
        <v/>
      </c>
      <c r="AJ35" s="52" t="str">
        <f>IF(AND('Mapa final'!$AD$12="Muy Alta",'Mapa final'!$AF$12="Catastrófico"),CONCATENATE("R2C",'Mapa final'!$S$12),"")</f>
        <v/>
      </c>
      <c r="AK35" s="52" t="str">
        <f>IF(AND('Mapa final'!$AD$12="Muy Alta",'Mapa final'!$AF$12="Catastrófico"),CONCATENATE("R2C",'Mapa final'!$S$12),"")</f>
        <v/>
      </c>
      <c r="AL35" s="52" t="str">
        <f>IF(AND('Mapa final'!$AD$12="Muy Alta",'Mapa final'!$AF$12="Catastrófico"),CONCATENATE("R2C",'Mapa final'!$S$12),"")</f>
        <v/>
      </c>
      <c r="AM35" s="53" t="str">
        <f>IF(AND('Mapa final'!$AD$12="Muy Alta",'Mapa final'!$AF$12="Catastrófico"),CONCATENATE("R2C",'Mapa final'!$S$12),"")</f>
        <v/>
      </c>
      <c r="AN35" s="70"/>
      <c r="AO35" s="380"/>
      <c r="AP35" s="381"/>
      <c r="AQ35" s="381"/>
      <c r="AR35" s="381"/>
      <c r="AS35" s="381"/>
      <c r="AT35" s="382"/>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52"/>
      <c r="C36" s="252"/>
      <c r="D36" s="253"/>
      <c r="E36" s="347" t="s">
        <v>178</v>
      </c>
      <c r="F36" s="348"/>
      <c r="G36" s="348"/>
      <c r="H36" s="348"/>
      <c r="I36" s="348"/>
      <c r="J36" s="62" t="str">
        <f>IF(AND('Mapa final'!$AD$12="Baja",'Mapa final'!$AF$12="Leve"),CONCATENATE("R2C",'Mapa final'!$S$12),"")</f>
        <v/>
      </c>
      <c r="K36" s="63" t="str">
        <f>IF(AND('Mapa final'!$AD$12="Baja",'Mapa final'!$AF$12="Leve"),CONCATENATE("R2C",'Mapa final'!$S$12),"")</f>
        <v/>
      </c>
      <c r="L36" s="63" t="str">
        <f>IF(AND('Mapa final'!$AD$12="Baja",'Mapa final'!$AF$12="Leve"),CONCATENATE("R2C",'Mapa final'!$S$12),"")</f>
        <v/>
      </c>
      <c r="M36" s="63" t="str">
        <f>IF(AND('Mapa final'!$AD$12="Baja",'Mapa final'!$AF$12="Leve"),CONCATENATE("R2C",'Mapa final'!$S$12),"")</f>
        <v/>
      </c>
      <c r="N36" s="63" t="str">
        <f>IF(AND('Mapa final'!$AD$12="Baja",'Mapa final'!$AF$12="Leve"),CONCATENATE("R2C",'Mapa final'!$S$12),"")</f>
        <v/>
      </c>
      <c r="O36" s="64" t="str">
        <f>IF(AND('Mapa final'!$AD$12="Baja",'Mapa final'!$AF$12="Leve"),CONCATENATE("R2C",'Mapa final'!$S$12),"")</f>
        <v/>
      </c>
      <c r="P36" s="55" t="str">
        <f>IF(AND('Mapa final'!$AD$12="Alta",'Mapa final'!$AF$12="Leve"),CONCATENATE("R2C",'Mapa final'!$S$12),"")</f>
        <v/>
      </c>
      <c r="Q36" s="55" t="str">
        <f>IF(AND('Mapa final'!$AD$12="Alta",'Mapa final'!$AF$12="Leve"),CONCATENATE("R2C",'Mapa final'!$S$12),"")</f>
        <v/>
      </c>
      <c r="R36" s="55" t="str">
        <f>IF(AND('Mapa final'!$AD$12="Alta",'Mapa final'!$AF$12="Leve"),CONCATENATE("R2C",'Mapa final'!$S$12),"")</f>
        <v/>
      </c>
      <c r="S36" s="55" t="str">
        <f>IF(AND('Mapa final'!$AD$12="Alta",'Mapa final'!$AF$12="Leve"),CONCATENATE("R2C",'Mapa final'!$S$12),"")</f>
        <v/>
      </c>
      <c r="T36" s="55" t="str">
        <f>IF(AND('Mapa final'!$AD$12="Alta",'Mapa final'!$AF$12="Leve"),CONCATENATE("R2C",'Mapa final'!$S$12),"")</f>
        <v/>
      </c>
      <c r="U36" s="56" t="str">
        <f>IF(AND('Mapa final'!$AD$12="Alta",'Mapa final'!$AF$12="Leve"),CONCATENATE("R2C",'Mapa final'!$S$12),"")</f>
        <v/>
      </c>
      <c r="V36" s="54" t="str">
        <f>IF(AND('Mapa final'!$AD$12="Alta",'Mapa final'!$AF$12="Leve"),CONCATENATE("R2C",'Mapa final'!$S$12),"")</f>
        <v/>
      </c>
      <c r="W36" s="55" t="str">
        <f>IF(AND('Mapa final'!$AD$12="Alta",'Mapa final'!$AF$12="Leve"),CONCATENATE("R2C",'Mapa final'!$S$12),"")</f>
        <v/>
      </c>
      <c r="X36" s="55" t="str">
        <f>IF(AND('Mapa final'!$AD$12="Alta",'Mapa final'!$AF$12="Leve"),CONCATENATE("R2C",'Mapa final'!$S$12),"")</f>
        <v/>
      </c>
      <c r="Y36" s="55" t="str">
        <f>IF(AND('Mapa final'!$AD$12="Alta",'Mapa final'!$AF$12="Leve"),CONCATENATE("R2C",'Mapa final'!$S$12),"")</f>
        <v/>
      </c>
      <c r="Z36" s="55" t="str">
        <f>IF(AND('Mapa final'!$AD$12="Alta",'Mapa final'!$AF$12="Leve"),CONCATENATE("R2C",'Mapa final'!$S$12),"")</f>
        <v/>
      </c>
      <c r="AA36" s="56" t="str">
        <f>IF(AND('Mapa final'!$AD$12="Alta",'Mapa final'!$AF$12="Leve"),CONCATENATE("R2C",'Mapa final'!$S$12),"")</f>
        <v/>
      </c>
      <c r="AB36" s="38" t="str">
        <f>IF(AND('Mapa final'!$AD$12="Muy Alta",'Mapa final'!$AF$12="Leve"),CONCATENATE("R2C",'Mapa final'!$S$12),"")</f>
        <v/>
      </c>
      <c r="AC36" s="39" t="str">
        <f>IF(AND('Mapa final'!$AD$12="Muy Alta",'Mapa final'!$AF$12="Leve"),CONCATENATE("R2C",'Mapa final'!$S$12),"")</f>
        <v/>
      </c>
      <c r="AD36" s="39" t="str">
        <f>IF(AND('Mapa final'!$AD$12="Muy Alta",'Mapa final'!$AF$12="Leve"),CONCATENATE("R2C",'Mapa final'!$S$12),"")</f>
        <v/>
      </c>
      <c r="AE36" s="39" t="str">
        <f>IF(AND('Mapa final'!$AD$12="Muy Alta",'Mapa final'!$AF$12="Leve"),CONCATENATE("R2C",'Mapa final'!$S$12),"")</f>
        <v/>
      </c>
      <c r="AF36" s="39" t="str">
        <f>IF(AND('Mapa final'!$AD$12="Muy Alta",'Mapa final'!$AF$12="Leve"),CONCATENATE("R2C",'Mapa final'!$S$12),"")</f>
        <v/>
      </c>
      <c r="AG36" s="40" t="str">
        <f>IF(AND('Mapa final'!$AD$12="Muy Alta",'Mapa final'!$AF$12="Leve"),CONCATENATE("R2C",'Mapa final'!$S$12),"")</f>
        <v/>
      </c>
      <c r="AH36" s="41" t="str">
        <f>IF(AND('Mapa final'!$AD$12="Muy Alta",'Mapa final'!$AF$12="Catastrófico"),CONCATENATE("R2C",'Mapa final'!$S$12),"")</f>
        <v/>
      </c>
      <c r="AI36" s="42" t="str">
        <f>IF(AND('Mapa final'!$AD$12="Muy Alta",'Mapa final'!$AF$12="Catastrófico"),CONCATENATE("R2C",'Mapa final'!$S$12),"")</f>
        <v/>
      </c>
      <c r="AJ36" s="42" t="str">
        <f>IF(AND('Mapa final'!$AD$12="Muy Alta",'Mapa final'!$AF$12="Catastrófico"),CONCATENATE("R2C",'Mapa final'!$S$12),"")</f>
        <v/>
      </c>
      <c r="AK36" s="42" t="str">
        <f>IF(AND('Mapa final'!$AD$12="Muy Alta",'Mapa final'!$AF$12="Catastrófico"),CONCATENATE("R2C",'Mapa final'!$S$12),"")</f>
        <v/>
      </c>
      <c r="AL36" s="42" t="str">
        <f>IF(AND('Mapa final'!$AD$12="Muy Alta",'Mapa final'!$AF$12="Catastrófico"),CONCATENATE("R2C",'Mapa final'!$S$12),"")</f>
        <v/>
      </c>
      <c r="AM36" s="43" t="str">
        <f>IF(AND('Mapa final'!$AD$12="Muy Alta",'Mapa final'!$AF$12="Catastrófico"),CONCATENATE("R2C",'Mapa final'!$S$12),"")</f>
        <v/>
      </c>
      <c r="AN36" s="70"/>
      <c r="AO36" s="365" t="s">
        <v>179</v>
      </c>
      <c r="AP36" s="366"/>
      <c r="AQ36" s="366"/>
      <c r="AR36" s="366"/>
      <c r="AS36" s="366"/>
      <c r="AT36" s="36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52"/>
      <c r="C37" s="252"/>
      <c r="D37" s="253"/>
      <c r="E37" s="349"/>
      <c r="F37" s="350"/>
      <c r="G37" s="350"/>
      <c r="H37" s="350"/>
      <c r="I37" s="350"/>
      <c r="J37" s="65" t="str">
        <f>IF(AND('Mapa final'!$AD$12="Baja",'Mapa final'!$AF$12="Leve"),CONCATENATE("R2C",'Mapa final'!$S$12),"")</f>
        <v/>
      </c>
      <c r="K37" s="155" t="str">
        <f>IF(AND('Mapa final'!$AD$12="Baja",'Mapa final'!$AF$12="Leve"),CONCATENATE("R2C",'Mapa final'!$S$12),"")</f>
        <v/>
      </c>
      <c r="L37" s="155" t="str">
        <f>IF(AND('Mapa final'!$AD$12="Baja",'Mapa final'!$AF$12="Leve"),CONCATENATE("R2C",'Mapa final'!$S$12),"")</f>
        <v/>
      </c>
      <c r="M37" s="155" t="str">
        <f>IF(AND('Mapa final'!$AD$12="Baja",'Mapa final'!$AF$12="Leve"),CONCATENATE("R2C",'Mapa final'!$S$12),"")</f>
        <v/>
      </c>
      <c r="N37" s="155" t="str">
        <f>IF(AND('Mapa final'!$AD$12="Baja",'Mapa final'!$AF$12="Leve"),CONCATENATE("R2C",'Mapa final'!$S$12),"")</f>
        <v/>
      </c>
      <c r="O37" s="66" t="str">
        <f>IF(AND('Mapa final'!$AD$12="Baja",'Mapa final'!$AF$12="Leve"),CONCATENATE("R2C",'Mapa final'!$S$12),"")</f>
        <v/>
      </c>
      <c r="P37" s="153" t="str">
        <f>IF(AND('Mapa final'!$AD$12="Alta",'Mapa final'!$AF$12="Leve"),CONCATENATE("R2C",'Mapa final'!$S$12),"")</f>
        <v/>
      </c>
      <c r="Q37" s="153" t="str">
        <f>IF(AND('Mapa final'!$AD$12="Alta",'Mapa final'!$AF$12="Leve"),CONCATENATE("R2C",'Mapa final'!$S$12),"")</f>
        <v/>
      </c>
      <c r="R37" s="153" t="str">
        <f>IF(AND('Mapa final'!$AD$12="Alta",'Mapa final'!$AF$12="Leve"),CONCATENATE("R2C",'Mapa final'!$S$12),"")</f>
        <v/>
      </c>
      <c r="S37" s="153" t="str">
        <f>IF(AND('Mapa final'!$AD$12="Alta",'Mapa final'!$AF$12="Leve"),CONCATENATE("R2C",'Mapa final'!$S$12),"")</f>
        <v/>
      </c>
      <c r="T37" s="153" t="str">
        <f>IF(AND('Mapa final'!$AD$12="Alta",'Mapa final'!$AF$12="Leve"),CONCATENATE("R2C",'Mapa final'!$S$12),"")</f>
        <v/>
      </c>
      <c r="U37" s="58" t="str">
        <f>IF(AND('Mapa final'!$AD$12="Alta",'Mapa final'!$AF$12="Leve"),CONCATENATE("R2C",'Mapa final'!$S$12),"")</f>
        <v/>
      </c>
      <c r="V37" s="57" t="str">
        <f>IF(AND('Mapa final'!$AD$12="Alta",'Mapa final'!$AF$12="Leve"),CONCATENATE("R2C",'Mapa final'!$S$12),"")</f>
        <v/>
      </c>
      <c r="W37" s="153" t="str">
        <f>IF(AND('Mapa final'!$AD$12="Alta",'Mapa final'!$AF$12="Leve"),CONCATENATE("R2C",'Mapa final'!$S$12),"")</f>
        <v/>
      </c>
      <c r="X37" s="153" t="str">
        <f>IF(AND('Mapa final'!$AD$12="Alta",'Mapa final'!$AF$12="Leve"),CONCATENATE("R2C",'Mapa final'!$S$12),"")</f>
        <v/>
      </c>
      <c r="Y37" s="153" t="str">
        <f>IF(AND('Mapa final'!$AD$12="Alta",'Mapa final'!$AF$12="Leve"),CONCATENATE("R2C",'Mapa final'!$S$12),"")</f>
        <v/>
      </c>
      <c r="Z37" s="153" t="str">
        <f>IF(AND('Mapa final'!$AD$12="Baja",'Mapa final'!$AF$12="moderado"),CONCATENATE("R1C",'Mapa final'!$S$12),"")</f>
        <v>R1C1</v>
      </c>
      <c r="AA37" s="58" t="str">
        <f>IF(AND('Mapa final'!$AD$12="Alta",'Mapa final'!$AF$12="Leve"),CONCATENATE("R2C",'Mapa final'!$S$12),"")</f>
        <v/>
      </c>
      <c r="AB37" s="44" t="str">
        <f>IF(AND('Mapa final'!$AD$12="Muy Alta",'Mapa final'!$AF$12="Leve"),CONCATENATE("R2C",'Mapa final'!$S$12),"")</f>
        <v/>
      </c>
      <c r="AC37" s="152" t="str">
        <f>IF(AND('Mapa final'!$AD$12="Muy Alta",'Mapa final'!$AF$12="Leve"),CONCATENATE("R2C",'Mapa final'!$S$12),"")</f>
        <v/>
      </c>
      <c r="AD37" s="152" t="str">
        <f>IF(AND('Mapa final'!$AD$12="Muy Alta",'Mapa final'!$AF$12="Leve"),CONCATENATE("R2C",'Mapa final'!$S$12),"")</f>
        <v/>
      </c>
      <c r="AE37" s="152" t="str">
        <f>IF(AND('Mapa final'!$AD$12="Muy Alta",'Mapa final'!$AF$12="Leve"),CONCATENATE("R2C",'Mapa final'!$S$12),"")</f>
        <v/>
      </c>
      <c r="AF37" s="152" t="str">
        <f>IF(AND('Mapa final'!$AD$12="Muy Alta",'Mapa final'!$AF$12="Leve"),CONCATENATE("R2C",'Mapa final'!$S$12),"")</f>
        <v/>
      </c>
      <c r="AG37" s="45" t="str">
        <f>IF(AND('Mapa final'!$AD$12="Muy Alta",'Mapa final'!$AF$12="Leve"),CONCATENATE("R2C",'Mapa final'!$S$12),"")</f>
        <v/>
      </c>
      <c r="AH37" s="46" t="str">
        <f>IF(AND('Mapa final'!$AD$12="Muy Alta",'Mapa final'!$AF$12="Catastrófico"),CONCATENATE("R2C",'Mapa final'!$S$12),"")</f>
        <v/>
      </c>
      <c r="AI37" s="154" t="str">
        <f>IF(AND('Mapa final'!$AD$12="Muy Alta",'Mapa final'!$AF$12="Catastrófico"),CONCATENATE("R2C",'Mapa final'!$S$12),"")</f>
        <v/>
      </c>
      <c r="AJ37" s="154" t="str">
        <f>IF(AND('Mapa final'!$AD$12="Muy Alta",'Mapa final'!$AF$12="Catastrófico"),CONCATENATE("R2C",'Mapa final'!$S$12),"")</f>
        <v/>
      </c>
      <c r="AK37" s="154" t="str">
        <f>IF(AND('Mapa final'!$AD$12="Muy Alta",'Mapa final'!$AF$12="Catastrófico"),CONCATENATE("R2C",'Mapa final'!$S$12),"")</f>
        <v/>
      </c>
      <c r="AL37" s="154" t="str">
        <f>IF(AND('Mapa final'!$AD$12="Muy Alta",'Mapa final'!$AF$12="Catastrófico"),CONCATENATE("R2C",'Mapa final'!$S$12),"")</f>
        <v/>
      </c>
      <c r="AM37" s="47" t="str">
        <f>IF(AND('Mapa final'!$AD$12="Muy Alta",'Mapa final'!$AF$12="Catastrófico"),CONCATENATE("R2C",'Mapa final'!$S$12),"")</f>
        <v/>
      </c>
      <c r="AN37" s="70"/>
      <c r="AO37" s="368"/>
      <c r="AP37" s="369"/>
      <c r="AQ37" s="369"/>
      <c r="AR37" s="369"/>
      <c r="AS37" s="369"/>
      <c r="AT37" s="3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52"/>
      <c r="C38" s="252"/>
      <c r="D38" s="253"/>
      <c r="E38" s="351"/>
      <c r="F38" s="350"/>
      <c r="G38" s="350"/>
      <c r="H38" s="350"/>
      <c r="I38" s="350"/>
      <c r="J38" s="65" t="str">
        <f>IF(AND('Mapa final'!$AD$12="Baja",'Mapa final'!$AF$12="Leve"),CONCATENATE("R2C",'Mapa final'!$S$12),"")</f>
        <v/>
      </c>
      <c r="K38" s="155" t="str">
        <f>IF(AND('Mapa final'!$AD$12="Baja",'Mapa final'!$AF$12="Leve"),CONCATENATE("R2C",'Mapa final'!$S$12),"")</f>
        <v/>
      </c>
      <c r="L38" s="155" t="str">
        <f>IF(AND('Mapa final'!$AD$12="Baja",'Mapa final'!$AF$12="Leve"),CONCATENATE("R2C",'Mapa final'!$S$12),"")</f>
        <v/>
      </c>
      <c r="M38" s="155" t="str">
        <f>IF(AND('Mapa final'!$AD$12="Baja",'Mapa final'!$AF$12="Leve"),CONCATENATE("R2C",'Mapa final'!$S$12),"")</f>
        <v/>
      </c>
      <c r="N38" s="155" t="str">
        <f>IF(AND('Mapa final'!$AD$12="Baja",'Mapa final'!$AF$12="Leve"),CONCATENATE("R2C",'Mapa final'!$S$12),"")</f>
        <v/>
      </c>
      <c r="O38" s="66" t="str">
        <f>IF(AND('Mapa final'!$AD$12="Baja",'Mapa final'!$AF$12="Leve"),CONCATENATE("R2C",'Mapa final'!$S$12),"")</f>
        <v/>
      </c>
      <c r="P38" s="153" t="str">
        <f>IF(AND('Mapa final'!$AD$12="Alta",'Mapa final'!$AF$12="Leve"),CONCATENATE("R2C",'Mapa final'!$S$12),"")</f>
        <v/>
      </c>
      <c r="Q38" s="153" t="str">
        <f>IF(AND('Mapa final'!$AD$12="Alta",'Mapa final'!$AF$12="Leve"),CONCATENATE("R2C",'Mapa final'!$S$12),"")</f>
        <v/>
      </c>
      <c r="R38" s="153" t="str">
        <f>IF(AND('Mapa final'!$AD$12="Alta",'Mapa final'!$AF$12="Leve"),CONCATENATE("R2C",'Mapa final'!$S$12),"")</f>
        <v/>
      </c>
      <c r="S38" s="153" t="str">
        <f>IF(AND('Mapa final'!$AD$12="Alta",'Mapa final'!$AF$12="Leve"),CONCATENATE("R2C",'Mapa final'!$S$12),"")</f>
        <v/>
      </c>
      <c r="T38" s="153" t="str">
        <f>IF(AND('Mapa final'!$AD$12="Alta",'Mapa final'!$AF$12="Leve"),CONCATENATE("R2C",'Mapa final'!$S$12),"")</f>
        <v/>
      </c>
      <c r="U38" s="58" t="str">
        <f>IF(AND('Mapa final'!$AD$12="Alta",'Mapa final'!$AF$12="Leve"),CONCATENATE("R2C",'Mapa final'!$S$12),"")</f>
        <v/>
      </c>
      <c r="V38" s="57" t="str">
        <f>IF(AND('Mapa final'!$AD$12="Alta",'Mapa final'!$AF$12="Leve"),CONCATENATE("R2C",'Mapa final'!$S$12),"")</f>
        <v/>
      </c>
      <c r="W38" s="153" t="str">
        <f>IF(AND('Mapa final'!$AD$12="Alta",'Mapa final'!$AF$12="Leve"),CONCATENATE("R2C",'Mapa final'!$S$12),"")</f>
        <v/>
      </c>
      <c r="X38" s="153" t="str">
        <f>IF(AND('Mapa final'!$AD$12="Alta",'Mapa final'!$AF$12="Leve"),CONCATENATE("R2C",'Mapa final'!$S$12),"")</f>
        <v/>
      </c>
      <c r="Y38" s="153" t="str">
        <f>IF(AND('Mapa final'!$AD$12="Alta",'Mapa final'!$AF$12="Leve"),CONCATENATE("R2C",'Mapa final'!$S$12),"")</f>
        <v/>
      </c>
      <c r="Z38" s="153" t="str">
        <f>IF(AND('Mapa final'!$AD$12="Alta",'Mapa final'!$AF$12="Leve"),CONCATENATE("R2C",'Mapa final'!$S$12),"")</f>
        <v/>
      </c>
      <c r="AA38" s="58" t="str">
        <f>IF(AND('Mapa final'!$AD$12="Alta",'Mapa final'!$AF$12="Leve"),CONCATENATE("R2C",'Mapa final'!$S$12),"")</f>
        <v/>
      </c>
      <c r="AB38" s="44" t="str">
        <f>IF(AND('Mapa final'!$AD$12="Muy Alta",'Mapa final'!$AF$12="Leve"),CONCATENATE("R2C",'Mapa final'!$S$12),"")</f>
        <v/>
      </c>
      <c r="AC38" s="152" t="str">
        <f>IF(AND('Mapa final'!$AD$12="Muy Alta",'Mapa final'!$AF$12="Leve"),CONCATENATE("R2C",'Mapa final'!$S$12),"")</f>
        <v/>
      </c>
      <c r="AD38" s="152" t="str">
        <f>IF(AND('Mapa final'!$AD$12="Muy Alta",'Mapa final'!$AF$12="Leve"),CONCATENATE("R2C",'Mapa final'!$S$12),"")</f>
        <v/>
      </c>
      <c r="AE38" s="152" t="str">
        <f>IF(AND('Mapa final'!$AD$12="Muy Alta",'Mapa final'!$AF$12="Leve"),CONCATENATE("R2C",'Mapa final'!$S$12),"")</f>
        <v/>
      </c>
      <c r="AF38" s="152" t="str">
        <f>IF(AND('Mapa final'!$AD$12="Muy Alta",'Mapa final'!$AF$12="Leve"),CONCATENATE("R2C",'Mapa final'!$S$12),"")</f>
        <v/>
      </c>
      <c r="AG38" s="45" t="str">
        <f>IF(AND('Mapa final'!$AD$12="Muy Alta",'Mapa final'!$AF$12="Leve"),CONCATENATE("R2C",'Mapa final'!$S$12),"")</f>
        <v/>
      </c>
      <c r="AH38" s="46" t="str">
        <f>IF(AND('Mapa final'!$AD$12="Muy Alta",'Mapa final'!$AF$12="Catastrófico"),CONCATENATE("R2C",'Mapa final'!$S$12),"")</f>
        <v/>
      </c>
      <c r="AI38" s="154" t="str">
        <f>IF(AND('Mapa final'!$AD$12="Muy Alta",'Mapa final'!$AF$12="Catastrófico"),CONCATENATE("R2C",'Mapa final'!$S$12),"")</f>
        <v/>
      </c>
      <c r="AJ38" s="154" t="str">
        <f>IF(AND('Mapa final'!$AD$12="Muy Alta",'Mapa final'!$AF$12="Catastrófico"),CONCATENATE("R2C",'Mapa final'!$S$12),"")</f>
        <v/>
      </c>
      <c r="AK38" s="154" t="str">
        <f>IF(AND('Mapa final'!$AD$12="Muy Alta",'Mapa final'!$AF$12="Catastrófico"),CONCATENATE("R2C",'Mapa final'!$S$12),"")</f>
        <v/>
      </c>
      <c r="AL38" s="154" t="str">
        <f>IF(AND('Mapa final'!$AD$12="Muy Alta",'Mapa final'!$AF$12="Catastrófico"),CONCATENATE("R2C",'Mapa final'!$S$12),"")</f>
        <v/>
      </c>
      <c r="AM38" s="47" t="str">
        <f>IF(AND('Mapa final'!$AD$12="Muy Alta",'Mapa final'!$AF$12="Catastrófico"),CONCATENATE("R2C",'Mapa final'!$S$12),"")</f>
        <v/>
      </c>
      <c r="AN38" s="70"/>
      <c r="AO38" s="368"/>
      <c r="AP38" s="369"/>
      <c r="AQ38" s="369"/>
      <c r="AR38" s="369"/>
      <c r="AS38" s="369"/>
      <c r="AT38" s="3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52"/>
      <c r="C39" s="252"/>
      <c r="D39" s="253"/>
      <c r="E39" s="351"/>
      <c r="F39" s="350"/>
      <c r="G39" s="350"/>
      <c r="H39" s="350"/>
      <c r="I39" s="350"/>
      <c r="J39" s="65" t="str">
        <f>IF(AND('Mapa final'!$AD$12="Baja",'Mapa final'!$AF$12="Leve"),CONCATENATE("R2C",'Mapa final'!$S$12),"")</f>
        <v/>
      </c>
      <c r="K39" s="155" t="str">
        <f>IF(AND('Mapa final'!$AD$12="Baja",'Mapa final'!$AF$12="Leve"),CONCATENATE("R2C",'Mapa final'!$S$12),"")</f>
        <v/>
      </c>
      <c r="L39" s="155" t="str">
        <f>IF(AND('Mapa final'!$AD$12="Baja",'Mapa final'!$AF$12="Leve"),CONCATENATE("R2C",'Mapa final'!$S$12),"")</f>
        <v/>
      </c>
      <c r="M39" s="155" t="str">
        <f>IF(AND('Mapa final'!$AD$12="Baja",'Mapa final'!$AF$12="Leve"),CONCATENATE("R2C",'Mapa final'!$S$12),"")</f>
        <v/>
      </c>
      <c r="N39" s="155" t="str">
        <f>IF(AND('Mapa final'!$AD$12="Baja",'Mapa final'!$AF$12="Leve"),CONCATENATE("R2C",'Mapa final'!$S$12),"")</f>
        <v/>
      </c>
      <c r="O39" s="66" t="str">
        <f>IF(AND('Mapa final'!$AD$12="Baja",'Mapa final'!$AF$12="Leve"),CONCATENATE("R2C",'Mapa final'!$S$12),"")</f>
        <v/>
      </c>
      <c r="P39" s="153" t="str">
        <f>IF(AND('Mapa final'!$AD$12="Alta",'Mapa final'!$AF$12="Leve"),CONCATENATE("R2C",'Mapa final'!$S$12),"")</f>
        <v/>
      </c>
      <c r="Q39" s="153" t="str">
        <f>IF(AND('Mapa final'!$AD$12="Alta",'Mapa final'!$AF$12="Leve"),CONCATENATE("R2C",'Mapa final'!$S$12),"")</f>
        <v/>
      </c>
      <c r="R39" s="153" t="str">
        <f>IF(AND('Mapa final'!$AD$12="Alta",'Mapa final'!$AF$12="Leve"),CONCATENATE("R2C",'Mapa final'!$S$12),"")</f>
        <v/>
      </c>
      <c r="S39" s="153" t="str">
        <f>IF(AND('Mapa final'!$AD$12="Alta",'Mapa final'!$AF$12="Leve"),CONCATENATE("R2C",'Mapa final'!$S$12),"")</f>
        <v/>
      </c>
      <c r="T39" s="153" t="str">
        <f>IF(AND('Mapa final'!$AD$12="Alta",'Mapa final'!$AF$12="Leve"),CONCATENATE("R2C",'Mapa final'!$S$12),"")</f>
        <v/>
      </c>
      <c r="U39" s="58" t="str">
        <f>IF(AND('Mapa final'!$AD$12="Alta",'Mapa final'!$AF$12="Leve"),CONCATENATE("R2C",'Mapa final'!$S$12),"")</f>
        <v/>
      </c>
      <c r="V39" s="57" t="str">
        <f>IF(AND('Mapa final'!$AD$12="Alta",'Mapa final'!$AF$12="Leve"),CONCATENATE("R2C",'Mapa final'!$S$12),"")</f>
        <v/>
      </c>
      <c r="W39" s="153" t="str">
        <f>IF(AND('Mapa final'!$AD$12="Alta",'Mapa final'!$AF$12="Leve"),CONCATENATE("R2C",'Mapa final'!$S$12),"")</f>
        <v/>
      </c>
      <c r="X39" s="153" t="str">
        <f>IF(AND('Mapa final'!$AD$12="Alta",'Mapa final'!$AF$12="Leve"),CONCATENATE("R2C",'Mapa final'!$S$12),"")</f>
        <v/>
      </c>
      <c r="Y39" s="153" t="str">
        <f>IF(AND('Mapa final'!$AD$12="Alta",'Mapa final'!$AF$12="Leve"),CONCATENATE("R2C",'Mapa final'!$S$12),"")</f>
        <v/>
      </c>
      <c r="Z39" s="153" t="str">
        <f>IF(AND('Mapa final'!$AD$12="Alta",'Mapa final'!$AF$12="Leve"),CONCATENATE("R2C",'Mapa final'!$S$12),"")</f>
        <v/>
      </c>
      <c r="AA39" s="58" t="str">
        <f>IF(AND('Mapa final'!$AD$12="Alta",'Mapa final'!$AF$12="Leve"),CONCATENATE("R2C",'Mapa final'!$S$12),"")</f>
        <v/>
      </c>
      <c r="AB39" s="44" t="str">
        <f>IF(AND('Mapa final'!$AD$12="Muy Alta",'Mapa final'!$AF$12="Leve"),CONCATENATE("R2C",'Mapa final'!$S$12),"")</f>
        <v/>
      </c>
      <c r="AC39" s="152" t="str">
        <f>IF(AND('Mapa final'!$AD$12="Muy Alta",'Mapa final'!$AF$12="Leve"),CONCATENATE("R2C",'Mapa final'!$S$12),"")</f>
        <v/>
      </c>
      <c r="AD39" s="152" t="str">
        <f>IF(AND('Mapa final'!$AD$12="Muy Alta",'Mapa final'!$AF$12="Leve"),CONCATENATE("R2C",'Mapa final'!$S$12),"")</f>
        <v/>
      </c>
      <c r="AE39" s="152" t="str">
        <f>IF(AND('Mapa final'!$AD$12="Muy Alta",'Mapa final'!$AF$12="Leve"),CONCATENATE("R2C",'Mapa final'!$S$12),"")</f>
        <v/>
      </c>
      <c r="AF39" s="152" t="str">
        <f>IF(AND('Mapa final'!$AD$12="Muy Alta",'Mapa final'!$AF$12="Leve"),CONCATENATE("R2C",'Mapa final'!$S$12),"")</f>
        <v/>
      </c>
      <c r="AG39" s="45" t="str">
        <f>IF(AND('Mapa final'!$AD$12="Muy Alta",'Mapa final'!$AF$12="Leve"),CONCATENATE("R2C",'Mapa final'!$S$12),"")</f>
        <v/>
      </c>
      <c r="AH39" s="46" t="str">
        <f>IF(AND('Mapa final'!$AD$12="Muy Alta",'Mapa final'!$AF$12="Catastrófico"),CONCATENATE("R2C",'Mapa final'!$S$12),"")</f>
        <v/>
      </c>
      <c r="AI39" s="154" t="str">
        <f>IF(AND('Mapa final'!$AD$12="Muy Alta",'Mapa final'!$AF$12="Catastrófico"),CONCATENATE("R2C",'Mapa final'!$S$12),"")</f>
        <v/>
      </c>
      <c r="AJ39" s="154" t="str">
        <f>IF(AND('Mapa final'!$AD$12="Muy Alta",'Mapa final'!$AF$12="Catastrófico"),CONCATENATE("R2C",'Mapa final'!$S$12),"")</f>
        <v/>
      </c>
      <c r="AK39" s="154" t="str">
        <f>IF(AND('Mapa final'!$AD$12="Muy Alta",'Mapa final'!$AF$12="Catastrófico"),CONCATENATE("R2C",'Mapa final'!$S$12),"")</f>
        <v/>
      </c>
      <c r="AL39" s="154" t="str">
        <f>IF(AND('Mapa final'!$AD$12="Muy Alta",'Mapa final'!$AF$12="Catastrófico"),CONCATENATE("R2C",'Mapa final'!$S$12),"")</f>
        <v/>
      </c>
      <c r="AM39" s="47" t="str">
        <f>IF(AND('Mapa final'!$AD$12="Muy Alta",'Mapa final'!$AF$12="Catastrófico"),CONCATENATE("R2C",'Mapa final'!$S$12),"")</f>
        <v/>
      </c>
      <c r="AN39" s="70"/>
      <c r="AO39" s="368"/>
      <c r="AP39" s="369"/>
      <c r="AQ39" s="369"/>
      <c r="AR39" s="369"/>
      <c r="AS39" s="369"/>
      <c r="AT39" s="3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52"/>
      <c r="C40" s="252"/>
      <c r="D40" s="253"/>
      <c r="E40" s="351"/>
      <c r="F40" s="350"/>
      <c r="G40" s="350"/>
      <c r="H40" s="350"/>
      <c r="I40" s="350"/>
      <c r="J40" s="65" t="str">
        <f>IF(AND('Mapa final'!$AD$12="Baja",'Mapa final'!$AF$12="Leve"),CONCATENATE("R2C",'Mapa final'!$S$12),"")</f>
        <v/>
      </c>
      <c r="K40" s="155" t="str">
        <f>IF(AND('Mapa final'!$AD$12="Baja",'Mapa final'!$AF$12="Leve"),CONCATENATE("R2C",'Mapa final'!$S$12),"")</f>
        <v/>
      </c>
      <c r="L40" s="155" t="str">
        <f>IF(AND('Mapa final'!$AD$12="Baja",'Mapa final'!$AF$12="Leve"),CONCATENATE("R2C",'Mapa final'!$S$12),"")</f>
        <v/>
      </c>
      <c r="M40" s="155" t="str">
        <f>IF(AND('Mapa final'!$AD$12="Baja",'Mapa final'!$AF$12="Leve"),CONCATENATE("R2C",'Mapa final'!$S$12),"")</f>
        <v/>
      </c>
      <c r="N40" s="155" t="str">
        <f>IF(AND('Mapa final'!$AD$12="Baja",'Mapa final'!$AF$12="Leve"),CONCATENATE("R2C",'Mapa final'!$S$12),"")</f>
        <v/>
      </c>
      <c r="O40" s="66" t="str">
        <f>IF(AND('Mapa final'!$AD$12="Baja",'Mapa final'!$AF$12="Leve"),CONCATENATE("R2C",'Mapa final'!$S$12),"")</f>
        <v/>
      </c>
      <c r="P40" s="153" t="str">
        <f>IF(AND('Mapa final'!$AD$12="Alta",'Mapa final'!$AF$12="Leve"),CONCATENATE("R2C",'Mapa final'!$S$12),"")</f>
        <v/>
      </c>
      <c r="Q40" s="153" t="str">
        <f>IF(AND('Mapa final'!$AD$12="Alta",'Mapa final'!$AF$12="Leve"),CONCATENATE("R2C",'Mapa final'!$S$12),"")</f>
        <v/>
      </c>
      <c r="R40" s="153" t="str">
        <f>IF(AND('Mapa final'!$AD$12="Alta",'Mapa final'!$AF$12="Leve"),CONCATENATE("R2C",'Mapa final'!$S$12),"")</f>
        <v/>
      </c>
      <c r="S40" s="153" t="str">
        <f>IF(AND('Mapa final'!$AD$12="Alta",'Mapa final'!$AF$12="Leve"),CONCATENATE("R2C",'Mapa final'!$S$12),"")</f>
        <v/>
      </c>
      <c r="T40" s="153" t="str">
        <f>IF(AND('Mapa final'!$AD$12="Alta",'Mapa final'!$AF$12="Leve"),CONCATENATE("R2C",'Mapa final'!$S$12),"")</f>
        <v/>
      </c>
      <c r="U40" s="58" t="str">
        <f>IF(AND('Mapa final'!$AD$12="Alta",'Mapa final'!$AF$12="Leve"),CONCATENATE("R2C",'Mapa final'!$S$12),"")</f>
        <v/>
      </c>
      <c r="V40" s="57" t="str">
        <f>IF(AND('Mapa final'!$AD$12="Alta",'Mapa final'!$AF$12="Leve"),CONCATENATE("R2C",'Mapa final'!$S$12),"")</f>
        <v/>
      </c>
      <c r="W40" s="153" t="str">
        <f>IF(AND('Mapa final'!$AD$14="Baja",'Mapa final'!$AF$14="moderado"),CONCATENATE("R2C",'Mapa final'!$S$14),"")</f>
        <v>R2C1</v>
      </c>
      <c r="X40" s="153" t="str">
        <f>IF(AND('Mapa final'!$AD$12="Alta",'Mapa final'!$AF$12="Leve"),CONCATENATE("R2C",'Mapa final'!$S$12),"")</f>
        <v/>
      </c>
      <c r="Y40" s="153" t="str">
        <f>IF(AND('Mapa final'!$AD$12="Alta",'Mapa final'!$AF$12="Leve"),CONCATENATE("R2C",'Mapa final'!$S$12),"")</f>
        <v/>
      </c>
      <c r="Z40" s="153" t="str">
        <f>IF(AND('Mapa final'!$AD$12="Alta",'Mapa final'!$AF$12="Leve"),CONCATENATE("R2C",'Mapa final'!$S$12),"")</f>
        <v/>
      </c>
      <c r="AA40" s="58" t="str">
        <f>IF(AND('Mapa final'!$AD$12="Alta",'Mapa final'!$AF$12="Leve"),CONCATENATE("R2C",'Mapa final'!$S$12),"")</f>
        <v/>
      </c>
      <c r="AB40" s="44" t="str">
        <f>IF(AND('Mapa final'!$AD$12="Muy Alta",'Mapa final'!$AF$12="Leve"),CONCATENATE("R2C",'Mapa final'!$S$12),"")</f>
        <v/>
      </c>
      <c r="AC40" s="152" t="str">
        <f>IF(AND('Mapa final'!$AD$12="Muy Alta",'Mapa final'!$AF$12="Leve"),CONCATENATE("R2C",'Mapa final'!$S$12),"")</f>
        <v/>
      </c>
      <c r="AD40" s="152" t="str">
        <f>IF(AND('Mapa final'!$AD$12="Muy Alta",'Mapa final'!$AF$12="Leve"),CONCATENATE("R2C",'Mapa final'!$S$12),"")</f>
        <v/>
      </c>
      <c r="AE40" s="152" t="str">
        <f>IF(AND('Mapa final'!$AD$12="Muy Alta",'Mapa final'!$AF$12="Leve"),CONCATENATE("R2C",'Mapa final'!$S$12),"")</f>
        <v/>
      </c>
      <c r="AF40" s="152" t="str">
        <f>IF(AND('Mapa final'!$AD$12="Muy Alta",'Mapa final'!$AF$12="Leve"),CONCATENATE("R2C",'Mapa final'!$S$12),"")</f>
        <v/>
      </c>
      <c r="AG40" s="45" t="str">
        <f>IF(AND('Mapa final'!$AD$12="Muy Alta",'Mapa final'!$AF$12="Leve"),CONCATENATE("R2C",'Mapa final'!$S$12),"")</f>
        <v/>
      </c>
      <c r="AH40" s="46" t="str">
        <f>IF(AND('Mapa final'!$AD$12="Muy Alta",'Mapa final'!$AF$12="Catastrófico"),CONCATENATE("R2C",'Mapa final'!$S$12),"")</f>
        <v/>
      </c>
      <c r="AI40" s="154" t="str">
        <f>IF(AND('Mapa final'!$AD$12="Muy Alta",'Mapa final'!$AF$12="Catastrófico"),CONCATENATE("R2C",'Mapa final'!$S$12),"")</f>
        <v/>
      </c>
      <c r="AJ40" s="154" t="str">
        <f>IF(AND('Mapa final'!$AD$12="Muy Alta",'Mapa final'!$AF$12="Catastrófico"),CONCATENATE("R2C",'Mapa final'!$S$12),"")</f>
        <v/>
      </c>
      <c r="AK40" s="154" t="str">
        <f>IF(AND('Mapa final'!$AD$12="Muy Alta",'Mapa final'!$AF$12="Catastrófico"),CONCATENATE("R2C",'Mapa final'!$S$12),"")</f>
        <v/>
      </c>
      <c r="AL40" s="154" t="str">
        <f>IF(AND('Mapa final'!$AD$12="Muy Alta",'Mapa final'!$AF$12="Catastrófico"),CONCATENATE("R2C",'Mapa final'!$S$12),"")</f>
        <v/>
      </c>
      <c r="AM40" s="47" t="str">
        <f>IF(AND('Mapa final'!$AD$12="Muy Alta",'Mapa final'!$AF$12="Catastrófico"),CONCATENATE("R2C",'Mapa final'!$S$12),"")</f>
        <v/>
      </c>
      <c r="AN40" s="70"/>
      <c r="AO40" s="368"/>
      <c r="AP40" s="369"/>
      <c r="AQ40" s="369"/>
      <c r="AR40" s="369"/>
      <c r="AS40" s="369"/>
      <c r="AT40" s="3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52"/>
      <c r="C41" s="252"/>
      <c r="D41" s="253"/>
      <c r="E41" s="351"/>
      <c r="F41" s="350"/>
      <c r="G41" s="350"/>
      <c r="H41" s="350"/>
      <c r="I41" s="350"/>
      <c r="J41" s="65" t="str">
        <f>IF(AND('Mapa final'!$AD$12="Baja",'Mapa final'!$AF$12="Leve"),CONCATENATE("R2C",'Mapa final'!$S$12),"")</f>
        <v/>
      </c>
      <c r="K41" s="155" t="str">
        <f>IF(AND('Mapa final'!$AD$12="Baja",'Mapa final'!$AF$12="Leve"),CONCATENATE("R2C",'Mapa final'!$S$12),"")</f>
        <v/>
      </c>
      <c r="L41" s="155" t="str">
        <f>IF(AND('Mapa final'!$AD$12="Baja",'Mapa final'!$AF$12="Leve"),CONCATENATE("R2C",'Mapa final'!$S$12),"")</f>
        <v/>
      </c>
      <c r="M41" s="155" t="str">
        <f>IF(AND('Mapa final'!$AD$12="Baja",'Mapa final'!$AF$12="Leve"),CONCATENATE("R2C",'Mapa final'!$S$12),"")</f>
        <v/>
      </c>
      <c r="N41" s="155" t="str">
        <f>IF(AND('Mapa final'!$AD$12="Baja",'Mapa final'!$AF$12="Leve"),CONCATENATE("R2C",'Mapa final'!$S$12),"")</f>
        <v/>
      </c>
      <c r="O41" s="66" t="str">
        <f>IF(AND('Mapa final'!$AD$12="Baja",'Mapa final'!$AF$12="Leve"),CONCATENATE("R2C",'Mapa final'!$S$12),"")</f>
        <v/>
      </c>
      <c r="P41" s="153" t="str">
        <f>IF(AND('Mapa final'!$AD$12="Alta",'Mapa final'!$AF$12="Leve"),CONCATENATE("R2C",'Mapa final'!$S$12),"")</f>
        <v/>
      </c>
      <c r="Q41" s="153" t="str">
        <f>IF(AND('Mapa final'!$AD$12="Alta",'Mapa final'!$AF$12="Leve"),CONCATENATE("R2C",'Mapa final'!$S$12),"")</f>
        <v/>
      </c>
      <c r="R41" s="153" t="str">
        <f>IF(AND('Mapa final'!$AD$12="Alta",'Mapa final'!$AF$12="Leve"),CONCATENATE("R2C",'Mapa final'!$S$12),"")</f>
        <v/>
      </c>
      <c r="S41" s="153" t="str">
        <f>IF(AND('Mapa final'!$AD$12="Alta",'Mapa final'!$AF$12="Leve"),CONCATENATE("R2C",'Mapa final'!$S$12),"")</f>
        <v/>
      </c>
      <c r="T41" s="153" t="str">
        <f>IF(AND('Mapa final'!$AD$12="Alta",'Mapa final'!$AF$12="Leve"),CONCATENATE("R2C",'Mapa final'!$S$12),"")</f>
        <v/>
      </c>
      <c r="U41" s="58" t="str">
        <f>IF(AND('Mapa final'!$AD$12="Alta",'Mapa final'!$AF$12="Leve"),CONCATENATE("R2C",'Mapa final'!$S$12),"")</f>
        <v/>
      </c>
      <c r="V41" s="57" t="str">
        <f>IF(AND('Mapa final'!$AD$12="Alta",'Mapa final'!$AF$12="Leve"),CONCATENATE("R2C",'Mapa final'!$S$12),"")</f>
        <v/>
      </c>
      <c r="W41" s="153" t="str">
        <f>IF(AND('Mapa final'!$AD$12="Alta",'Mapa final'!$AF$12="Leve"),CONCATENATE("R2C",'Mapa final'!$S$12),"")</f>
        <v/>
      </c>
      <c r="X41" s="153" t="str">
        <f>IF(AND('Mapa final'!$AD$12="Alta",'Mapa final'!$AF$12="Leve"),CONCATENATE("R2C",'Mapa final'!$S$12),"")</f>
        <v/>
      </c>
      <c r="Y41" s="153" t="str">
        <f>IF(AND('Mapa final'!$AD$12="Alta",'Mapa final'!$AF$12="Leve"),CONCATENATE("R2C",'Mapa final'!$S$12),"")</f>
        <v/>
      </c>
      <c r="Z41" s="153" t="str">
        <f>IF(AND('Mapa final'!$AD$12="Alta",'Mapa final'!$AF$12="Leve"),CONCATENATE("R2C",'Mapa final'!$S$12),"")</f>
        <v/>
      </c>
      <c r="AA41" s="58" t="str">
        <f>IF(AND('Mapa final'!$AD$12="Alta",'Mapa final'!$AF$12="Leve"),CONCATENATE("R2C",'Mapa final'!$S$12),"")</f>
        <v/>
      </c>
      <c r="AB41" s="44" t="str">
        <f>IF(AND('Mapa final'!$AD$12="Muy Alta",'Mapa final'!$AF$12="Leve"),CONCATENATE("R2C",'Mapa final'!$S$12),"")</f>
        <v/>
      </c>
      <c r="AC41" s="152" t="str">
        <f>IF(AND('Mapa final'!$AD$12="Muy Alta",'Mapa final'!$AF$12="Leve"),CONCATENATE("R2C",'Mapa final'!$S$12),"")</f>
        <v/>
      </c>
      <c r="AD41" s="152" t="str">
        <f>IF(AND('Mapa final'!$AD$12="Muy Alta",'Mapa final'!$AF$12="Leve"),CONCATENATE("R2C",'Mapa final'!$S$12),"")</f>
        <v/>
      </c>
      <c r="AE41" s="152" t="str">
        <f>IF(AND('Mapa final'!$AD$12="Muy Alta",'Mapa final'!$AF$12="Leve"),CONCATENATE("R2C",'Mapa final'!$S$12),"")</f>
        <v/>
      </c>
      <c r="AF41" s="152" t="str">
        <f>IF(AND('Mapa final'!$AD$12="Muy Alta",'Mapa final'!$AF$12="Leve"),CONCATENATE("R2C",'Mapa final'!$S$12),"")</f>
        <v/>
      </c>
      <c r="AG41" s="45" t="str">
        <f>IF(AND('Mapa final'!$AD$12="Muy Alta",'Mapa final'!$AF$12="Leve"),CONCATENATE("R2C",'Mapa final'!$S$12),"")</f>
        <v/>
      </c>
      <c r="AH41" s="46" t="str">
        <f>IF(AND('Mapa final'!$AD$12="Muy Alta",'Mapa final'!$AF$12="Catastrófico"),CONCATENATE("R2C",'Mapa final'!$S$12),"")</f>
        <v/>
      </c>
      <c r="AI41" s="154" t="str">
        <f>IF(AND('Mapa final'!$AD$12="Muy Alta",'Mapa final'!$AF$12="Catastrófico"),CONCATENATE("R2C",'Mapa final'!$S$12),"")</f>
        <v/>
      </c>
      <c r="AJ41" s="154" t="str">
        <f>IF(AND('Mapa final'!$AD$12="Muy Alta",'Mapa final'!$AF$12="Catastrófico"),CONCATENATE("R2C",'Mapa final'!$S$12),"")</f>
        <v/>
      </c>
      <c r="AK41" s="154" t="str">
        <f>IF(AND('Mapa final'!$AD$12="Muy Alta",'Mapa final'!$AF$12="Catastrófico"),CONCATENATE("R2C",'Mapa final'!$S$12),"")</f>
        <v/>
      </c>
      <c r="AL41" s="154" t="str">
        <f>IF(AND('Mapa final'!$AD$12="Muy Alta",'Mapa final'!$AF$12="Catastrófico"),CONCATENATE("R2C",'Mapa final'!$S$12),"")</f>
        <v/>
      </c>
      <c r="AM41" s="47" t="str">
        <f>IF(AND('Mapa final'!$AD$12="Muy Alta",'Mapa final'!$AF$12="Catastrófico"),CONCATENATE("R2C",'Mapa final'!$S$12),"")</f>
        <v/>
      </c>
      <c r="AN41" s="70"/>
      <c r="AO41" s="368"/>
      <c r="AP41" s="369"/>
      <c r="AQ41" s="369"/>
      <c r="AR41" s="369"/>
      <c r="AS41" s="369"/>
      <c r="AT41" s="3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52"/>
      <c r="C42" s="252"/>
      <c r="D42" s="253"/>
      <c r="E42" s="351"/>
      <c r="F42" s="350"/>
      <c r="G42" s="350"/>
      <c r="H42" s="350"/>
      <c r="I42" s="350"/>
      <c r="J42" s="65" t="str">
        <f>IF(AND('Mapa final'!$AD$12="Baja",'Mapa final'!$AF$12="Leve"),CONCATENATE("R2C",'Mapa final'!$S$12),"")</f>
        <v/>
      </c>
      <c r="K42" s="155" t="str">
        <f>IF(AND('Mapa final'!$AD$12="Baja",'Mapa final'!$AF$12="Leve"),CONCATENATE("R2C",'Mapa final'!$S$12),"")</f>
        <v/>
      </c>
      <c r="L42" s="155" t="str">
        <f>IF(AND('Mapa final'!$AD$12="Baja",'Mapa final'!$AF$12="Leve"),CONCATENATE("R2C",'Mapa final'!$S$12),"")</f>
        <v/>
      </c>
      <c r="M42" s="155" t="str">
        <f>IF(AND('Mapa final'!$AD$12="Baja",'Mapa final'!$AF$12="Leve"),CONCATENATE("R2C",'Mapa final'!$S$12),"")</f>
        <v/>
      </c>
      <c r="N42" s="155" t="str">
        <f>IF(AND('Mapa final'!$AD$12="Baja",'Mapa final'!$AF$12="Leve"),CONCATENATE("R2C",'Mapa final'!$S$12),"")</f>
        <v/>
      </c>
      <c r="O42" s="66" t="str">
        <f>IF(AND('Mapa final'!$AD$12="Baja",'Mapa final'!$AF$12="Leve"),CONCATENATE("R2C",'Mapa final'!$S$12),"")</f>
        <v/>
      </c>
      <c r="P42" s="153" t="str">
        <f>IF(AND('Mapa final'!$AD$12="Alta",'Mapa final'!$AF$12="Leve"),CONCATENATE("R2C",'Mapa final'!$S$12),"")</f>
        <v/>
      </c>
      <c r="Q42" s="153" t="str">
        <f>IF(AND('Mapa final'!$AD$12="Alta",'Mapa final'!$AF$12="Leve"),CONCATENATE("R2C",'Mapa final'!$S$12),"")</f>
        <v/>
      </c>
      <c r="R42" s="153" t="str">
        <f>IF(AND('Mapa final'!$AD$12="Alta",'Mapa final'!$AF$12="Leve"),CONCATENATE("R2C",'Mapa final'!$S$12),"")</f>
        <v/>
      </c>
      <c r="S42" s="153" t="str">
        <f>IF(AND('Mapa final'!$AD$12="Alta",'Mapa final'!$AF$12="Leve"),CONCATENATE("R2C",'Mapa final'!$S$12),"")</f>
        <v/>
      </c>
      <c r="T42" s="153" t="str">
        <f>IF(AND('Mapa final'!$AD$12="Alta",'Mapa final'!$AF$12="Leve"),CONCATENATE("R2C",'Mapa final'!$S$12),"")</f>
        <v/>
      </c>
      <c r="U42" s="58" t="str">
        <f>IF(AND('Mapa final'!$AD$12="Alta",'Mapa final'!$AF$12="Leve"),CONCATENATE("R2C",'Mapa final'!$S$12),"")</f>
        <v/>
      </c>
      <c r="V42" s="57" t="str">
        <f>IF(AND('Mapa final'!$AD$12="Alta",'Mapa final'!$AF$12="Leve"),CONCATENATE("R2C",'Mapa final'!$S$12),"")</f>
        <v/>
      </c>
      <c r="W42" s="153" t="str">
        <f>IF(AND('Mapa final'!$AD$12="Alta",'Mapa final'!$AF$12="Leve"),CONCATENATE("R2C",'Mapa final'!$S$12),"")</f>
        <v/>
      </c>
      <c r="X42" s="153" t="str">
        <f>IF(AND('Mapa final'!$AD$12="Alta",'Mapa final'!$AF$12="Leve"),CONCATENATE("R2C",'Mapa final'!$S$12),"")</f>
        <v/>
      </c>
      <c r="Y42" s="153" t="str">
        <f>IF(AND('Mapa final'!$AD$12="Alta",'Mapa final'!$AF$12="Leve"),CONCATENATE("R2C",'Mapa final'!$S$12),"")</f>
        <v/>
      </c>
      <c r="Z42" s="153" t="str">
        <f>IF(AND('Mapa final'!$AD$12="Alta",'Mapa final'!$AF$12="Leve"),CONCATENATE("R2C",'Mapa final'!$S$12),"")</f>
        <v/>
      </c>
      <c r="AA42" s="58" t="str">
        <f>IF(AND('Mapa final'!$AD$12="Alta",'Mapa final'!$AF$12="Leve"),CONCATENATE("R2C",'Mapa final'!$S$12),"")</f>
        <v/>
      </c>
      <c r="AB42" s="44" t="str">
        <f>IF(AND('Mapa final'!$AD$12="Muy Alta",'Mapa final'!$AF$12="Leve"),CONCATENATE("R2C",'Mapa final'!$S$12),"")</f>
        <v/>
      </c>
      <c r="AC42" s="152" t="str">
        <f>IF(AND('Mapa final'!$AD$12="Muy Alta",'Mapa final'!$AF$12="Leve"),CONCATENATE("R2C",'Mapa final'!$S$12),"")</f>
        <v/>
      </c>
      <c r="AD42" s="152" t="str">
        <f>IF(AND('Mapa final'!$AD$12="Muy Alta",'Mapa final'!$AF$12="Leve"),CONCATENATE("R2C",'Mapa final'!$S$12),"")</f>
        <v/>
      </c>
      <c r="AE42" s="152" t="str">
        <f>IF(AND('Mapa final'!$AD$12="Muy Alta",'Mapa final'!$AF$12="Leve"),CONCATENATE("R2C",'Mapa final'!$S$12),"")</f>
        <v/>
      </c>
      <c r="AF42" s="152" t="str">
        <f>IF(AND('Mapa final'!$AD$12="Muy Alta",'Mapa final'!$AF$12="Leve"),CONCATENATE("R2C",'Mapa final'!$S$12),"")</f>
        <v/>
      </c>
      <c r="AG42" s="45" t="str">
        <f>IF(AND('Mapa final'!$AD$12="Muy Alta",'Mapa final'!$AF$12="Leve"),CONCATENATE("R2C",'Mapa final'!$S$12),"")</f>
        <v/>
      </c>
      <c r="AH42" s="46" t="str">
        <f>IF(AND('Mapa final'!$AD$12="Muy Alta",'Mapa final'!$AF$12="Catastrófico"),CONCATENATE("R2C",'Mapa final'!$S$12),"")</f>
        <v/>
      </c>
      <c r="AI42" s="154" t="str">
        <f>IF(AND('Mapa final'!$AD$12="Muy Alta",'Mapa final'!$AF$12="Catastrófico"),CONCATENATE("R2C",'Mapa final'!$S$12),"")</f>
        <v/>
      </c>
      <c r="AJ42" s="154" t="str">
        <f>IF(AND('Mapa final'!$AD$12="Muy Alta",'Mapa final'!$AF$12="Catastrófico"),CONCATENATE("R2C",'Mapa final'!$S$12),"")</f>
        <v/>
      </c>
      <c r="AK42" s="154" t="str">
        <f>IF(AND('Mapa final'!$AD$12="Muy Alta",'Mapa final'!$AF$12="Catastrófico"),CONCATENATE("R2C",'Mapa final'!$S$12),"")</f>
        <v/>
      </c>
      <c r="AL42" s="154" t="str">
        <f>IF(AND('Mapa final'!$AD$12="Muy Alta",'Mapa final'!$AF$12="Catastrófico"),CONCATENATE("R2C",'Mapa final'!$S$12),"")</f>
        <v/>
      </c>
      <c r="AM42" s="47" t="str">
        <f>IF(AND('Mapa final'!$AD$12="Muy Alta",'Mapa final'!$AF$12="Catastrófico"),CONCATENATE("R2C",'Mapa final'!$S$12),"")</f>
        <v/>
      </c>
      <c r="AN42" s="70"/>
      <c r="AO42" s="368"/>
      <c r="AP42" s="369"/>
      <c r="AQ42" s="369"/>
      <c r="AR42" s="369"/>
      <c r="AS42" s="369"/>
      <c r="AT42" s="3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52"/>
      <c r="C43" s="252"/>
      <c r="D43" s="253"/>
      <c r="E43" s="351"/>
      <c r="F43" s="350"/>
      <c r="G43" s="350"/>
      <c r="H43" s="350"/>
      <c r="I43" s="350"/>
      <c r="J43" s="65" t="str">
        <f>IF(AND('Mapa final'!$AD$12="Baja",'Mapa final'!$AF$12="Leve"),CONCATENATE("R2C",'Mapa final'!$S$12),"")</f>
        <v/>
      </c>
      <c r="K43" s="155" t="str">
        <f>IF(AND('Mapa final'!$AD$12="Baja",'Mapa final'!$AF$12="Leve"),CONCATENATE("R2C",'Mapa final'!$S$12),"")</f>
        <v/>
      </c>
      <c r="L43" s="155" t="str">
        <f>IF(AND('Mapa final'!$AD$12="Baja",'Mapa final'!$AF$12="Leve"),CONCATENATE("R2C",'Mapa final'!$S$12),"")</f>
        <v/>
      </c>
      <c r="M43" s="155" t="str">
        <f>IF(AND('Mapa final'!$AD$12="Baja",'Mapa final'!$AF$12="Leve"),CONCATENATE("R2C",'Mapa final'!$S$12),"")</f>
        <v/>
      </c>
      <c r="N43" s="155" t="str">
        <f>IF(AND('Mapa final'!$AD$12="Baja",'Mapa final'!$AF$12="Leve"),CONCATENATE("R2C",'Mapa final'!$S$12),"")</f>
        <v/>
      </c>
      <c r="O43" s="66" t="str">
        <f>IF(AND('Mapa final'!$AD$12="Baja",'Mapa final'!$AF$12="Leve"),CONCATENATE("R2C",'Mapa final'!$S$12),"")</f>
        <v/>
      </c>
      <c r="P43" s="153" t="str">
        <f>IF(AND('Mapa final'!$AD$12="Alta",'Mapa final'!$AF$12="Leve"),CONCATENATE("R2C",'Mapa final'!$S$12),"")</f>
        <v/>
      </c>
      <c r="Q43" s="153" t="str">
        <f>IF(AND('Mapa final'!$AD$12="Alta",'Mapa final'!$AF$12="Leve"),CONCATENATE("R2C",'Mapa final'!$S$12),"")</f>
        <v/>
      </c>
      <c r="R43" s="153" t="str">
        <f>IF(AND('Mapa final'!$AD$12="Alta",'Mapa final'!$AF$12="Leve"),CONCATENATE("R2C",'Mapa final'!$S$12),"")</f>
        <v/>
      </c>
      <c r="S43" s="153" t="str">
        <f>IF(AND('Mapa final'!$AD$12="Alta",'Mapa final'!$AF$12="Leve"),CONCATENATE("R2C",'Mapa final'!$S$12),"")</f>
        <v/>
      </c>
      <c r="T43" s="153" t="str">
        <f>IF(AND('Mapa final'!$AD$12="Alta",'Mapa final'!$AF$12="Leve"),CONCATENATE("R2C",'Mapa final'!$S$12),"")</f>
        <v/>
      </c>
      <c r="U43" s="58" t="str">
        <f>IF(AND('Mapa final'!$AD$12="Alta",'Mapa final'!$AF$12="Leve"),CONCATENATE("R2C",'Mapa final'!$S$12),"")</f>
        <v/>
      </c>
      <c r="V43" s="57" t="str">
        <f>IF(AND('Mapa final'!$AD$12="Alta",'Mapa final'!$AF$12="Leve"),CONCATENATE("R2C",'Mapa final'!$S$12),"")</f>
        <v/>
      </c>
      <c r="W43" s="153" t="str">
        <f>IF(AND('Mapa final'!$AD$12="Alta",'Mapa final'!$AF$12="Leve"),CONCATENATE("R2C",'Mapa final'!$S$12),"")</f>
        <v/>
      </c>
      <c r="X43" s="153" t="str">
        <f>IF(AND('Mapa final'!$AD$12="Alta",'Mapa final'!$AF$12="Leve"),CONCATENATE("R2C",'Mapa final'!$S$12),"")</f>
        <v/>
      </c>
      <c r="Y43" s="153" t="str">
        <f>IF(AND('Mapa final'!$AD$12="Alta",'Mapa final'!$AF$12="Leve"),CONCATENATE("R2C",'Mapa final'!$S$12),"")</f>
        <v/>
      </c>
      <c r="Z43" s="153" t="str">
        <f>IF(AND('Mapa final'!$AD$16="Baja",'Mapa final'!$AF$16="Moderado"),CONCATENATE("R3C",'Mapa final'!$S$16),"")</f>
        <v>R3C3</v>
      </c>
      <c r="AA43" s="58" t="str">
        <f>IF(AND('Mapa final'!$AD$12="Alta",'Mapa final'!$AF$12="Leve"),CONCATENATE("R2C",'Mapa final'!$S$12),"")</f>
        <v/>
      </c>
      <c r="AB43" s="44" t="str">
        <f>IF(AND('Mapa final'!$AD$12="Muy Alta",'Mapa final'!$AF$12="Leve"),CONCATENATE("R2C",'Mapa final'!$S$12),"")</f>
        <v/>
      </c>
      <c r="AC43" s="152" t="str">
        <f>IF(AND('Mapa final'!$AD$12="Muy Alta",'Mapa final'!$AF$12="Leve"),CONCATENATE("R2C",'Mapa final'!$S$12),"")</f>
        <v/>
      </c>
      <c r="AD43" s="152" t="str">
        <f>IF(AND('Mapa final'!$AD$12="Muy Alta",'Mapa final'!$AF$12="Leve"),CONCATENATE("R2C",'Mapa final'!$S$12),"")</f>
        <v/>
      </c>
      <c r="AE43" s="152" t="str">
        <f>IF(AND('Mapa final'!$AD$12="Muy Alta",'Mapa final'!$AF$12="Leve"),CONCATENATE("R2C",'Mapa final'!$S$12),"")</f>
        <v/>
      </c>
      <c r="AF43" s="152" t="str">
        <f>IF(AND('Mapa final'!$AD$12="Muy Alta",'Mapa final'!$AF$12="Leve"),CONCATENATE("R2C",'Mapa final'!$S$12),"")</f>
        <v/>
      </c>
      <c r="AG43" s="45" t="str">
        <f>IF(AND('Mapa final'!$AD$12="Muy Alta",'Mapa final'!$AF$12="Leve"),CONCATENATE("R2C",'Mapa final'!$S$12),"")</f>
        <v/>
      </c>
      <c r="AH43" s="46" t="str">
        <f>IF(AND('Mapa final'!$AD$12="Muy Alta",'Mapa final'!$AF$12="Catastrófico"),CONCATENATE("R2C",'Mapa final'!$S$12),"")</f>
        <v/>
      </c>
      <c r="AI43" s="154" t="str">
        <f>IF(AND('Mapa final'!$AD$12="Muy Alta",'Mapa final'!$AF$12="Catastrófico"),CONCATENATE("R2C",'Mapa final'!$S$12),"")</f>
        <v/>
      </c>
      <c r="AJ43" s="154" t="str">
        <f>IF(AND('Mapa final'!$AD$12="Muy Alta",'Mapa final'!$AF$12="Catastrófico"),CONCATENATE("R2C",'Mapa final'!$S$12),"")</f>
        <v/>
      </c>
      <c r="AK43" s="154" t="str">
        <f>IF(AND('Mapa final'!$AD$12="Muy Alta",'Mapa final'!$AF$12="Catastrófico"),CONCATENATE("R2C",'Mapa final'!$S$12),"")</f>
        <v/>
      </c>
      <c r="AL43" s="154" t="str">
        <f>IF(AND('Mapa final'!$AD$12="Muy Alta",'Mapa final'!$AF$12="Catastrófico"),CONCATENATE("R2C",'Mapa final'!$S$12),"")</f>
        <v/>
      </c>
      <c r="AM43" s="47" t="str">
        <f>IF(AND('Mapa final'!$AD$12="Muy Alta",'Mapa final'!$AF$12="Catastrófico"),CONCATENATE("R2C",'Mapa final'!$S$12),"")</f>
        <v/>
      </c>
      <c r="AN43" s="70"/>
      <c r="AO43" s="368"/>
      <c r="AP43" s="369"/>
      <c r="AQ43" s="369"/>
      <c r="AR43" s="369"/>
      <c r="AS43" s="369"/>
      <c r="AT43" s="3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52"/>
      <c r="C44" s="252"/>
      <c r="D44" s="253"/>
      <c r="E44" s="351"/>
      <c r="F44" s="350"/>
      <c r="G44" s="350"/>
      <c r="H44" s="350"/>
      <c r="I44" s="350"/>
      <c r="J44" s="65" t="str">
        <f>IF(AND('Mapa final'!$AD$12="Baja",'Mapa final'!$AF$12="Leve"),CONCATENATE("R2C",'Mapa final'!$S$12),"")</f>
        <v/>
      </c>
      <c r="K44" s="155" t="str">
        <f>IF(AND('Mapa final'!$AD$12="Baja",'Mapa final'!$AF$12="Leve"),CONCATENATE("R2C",'Mapa final'!$S$12),"")</f>
        <v/>
      </c>
      <c r="L44" s="155" t="str">
        <f>IF(AND('Mapa final'!$AD$12="Baja",'Mapa final'!$AF$12="Leve"),CONCATENATE("R2C",'Mapa final'!$S$12),"")</f>
        <v/>
      </c>
      <c r="M44" s="155" t="str">
        <f>IF(AND('Mapa final'!$AD$12="Baja",'Mapa final'!$AF$12="Leve"),CONCATENATE("R2C",'Mapa final'!$S$12),"")</f>
        <v/>
      </c>
      <c r="N44" s="155" t="str">
        <f>IF(AND('Mapa final'!$AD$12="Baja",'Mapa final'!$AF$12="Leve"),CONCATENATE("R2C",'Mapa final'!$S$12),"")</f>
        <v/>
      </c>
      <c r="O44" s="66" t="str">
        <f>IF(AND('Mapa final'!$AD$12="Baja",'Mapa final'!$AF$12="Leve"),CONCATENATE("R2C",'Mapa final'!$S$12),"")</f>
        <v/>
      </c>
      <c r="P44" s="153" t="str">
        <f>IF(AND('Mapa final'!$AD$12="Alta",'Mapa final'!$AF$12="Leve"),CONCATENATE("R2C",'Mapa final'!$S$12),"")</f>
        <v/>
      </c>
      <c r="Q44" s="153" t="str">
        <f>IF(AND('Mapa final'!$AD$12="Alta",'Mapa final'!$AF$12="Leve"),CONCATENATE("R2C",'Mapa final'!$S$12),"")</f>
        <v/>
      </c>
      <c r="R44" s="153" t="str">
        <f>IF(AND('Mapa final'!$AD$12="Alta",'Mapa final'!$AF$12="Leve"),CONCATENATE("R2C",'Mapa final'!$S$12),"")</f>
        <v/>
      </c>
      <c r="S44" s="153" t="str">
        <f>IF(AND('Mapa final'!$AD$12="Alta",'Mapa final'!$AF$12="Leve"),CONCATENATE("R2C",'Mapa final'!$S$12),"")</f>
        <v/>
      </c>
      <c r="T44" s="153" t="str">
        <f>IF(AND('Mapa final'!$AD$12="Alta",'Mapa final'!$AF$12="Leve"),CONCATENATE("R2C",'Mapa final'!$S$12),"")</f>
        <v/>
      </c>
      <c r="U44" s="58" t="str">
        <f>IF(AND('Mapa final'!$AD$12="Alta",'Mapa final'!$AF$12="Leve"),CONCATENATE("R2C",'Mapa final'!$S$12),"")</f>
        <v/>
      </c>
      <c r="V44" s="57" t="str">
        <f>IF(AND('Mapa final'!$AD$12="Alta",'Mapa final'!$AF$12="Leve"),CONCATENATE("R2C",'Mapa final'!$S$12),"")</f>
        <v/>
      </c>
      <c r="W44" s="153" t="str">
        <f>IF(AND('Mapa final'!$AD$12="Alta",'Mapa final'!$AF$12="Leve"),CONCATENATE("R2C",'Mapa final'!$S$12),"")</f>
        <v/>
      </c>
      <c r="X44" s="153" t="str">
        <f>IF(AND('Mapa final'!$AD$12="Alta",'Mapa final'!$AF$12="Leve"),CONCATENATE("R2C",'Mapa final'!$S$12),"")</f>
        <v/>
      </c>
      <c r="Y44" s="153" t="str">
        <f>IF(AND('Mapa final'!$AD$12="Alta",'Mapa final'!$AF$12="Leve"),CONCATENATE("R2C",'Mapa final'!$S$12),"")</f>
        <v/>
      </c>
      <c r="Z44" s="153" t="str">
        <f>IF(AND('Mapa final'!$AD$12="Alta",'Mapa final'!$AF$12="Leve"),CONCATENATE("R2C",'Mapa final'!$S$12),"")</f>
        <v/>
      </c>
      <c r="AA44" s="58" t="str">
        <f>IF(AND('Mapa final'!$AD$12="Alta",'Mapa final'!$AF$12="Leve"),CONCATENATE("R2C",'Mapa final'!$S$12),"")</f>
        <v/>
      </c>
      <c r="AB44" s="44" t="str">
        <f>IF(AND('Mapa final'!$AD$12="Muy Alta",'Mapa final'!$AF$12="Leve"),CONCATENATE("R2C",'Mapa final'!$S$12),"")</f>
        <v/>
      </c>
      <c r="AC44" s="152" t="str">
        <f>IF(AND('Mapa final'!$AD$12="Muy Alta",'Mapa final'!$AF$12="Leve"),CONCATENATE("R2C",'Mapa final'!$S$12),"")</f>
        <v/>
      </c>
      <c r="AD44" s="152" t="str">
        <f>IF(AND('Mapa final'!$AD$12="Muy Alta",'Mapa final'!$AF$12="Leve"),CONCATENATE("R2C",'Mapa final'!$S$12),"")</f>
        <v/>
      </c>
      <c r="AE44" s="152" t="str">
        <f>IF(AND('Mapa final'!$AD$12="Muy Alta",'Mapa final'!$AF$12="Leve"),CONCATENATE("R2C",'Mapa final'!$S$12),"")</f>
        <v/>
      </c>
      <c r="AF44" s="152" t="str">
        <f>IF(AND('Mapa final'!$AD$12="Muy Alta",'Mapa final'!$AF$12="Leve"),CONCATENATE("R2C",'Mapa final'!$S$12),"")</f>
        <v/>
      </c>
      <c r="AG44" s="45" t="str">
        <f>IF(AND('Mapa final'!$AD$12="Muy Alta",'Mapa final'!$AF$12="Leve"),CONCATENATE("R2C",'Mapa final'!$S$12),"")</f>
        <v/>
      </c>
      <c r="AH44" s="46" t="str">
        <f>IF(AND('Mapa final'!$AD$12="Muy Alta",'Mapa final'!$AF$12="Catastrófico"),CONCATENATE("R2C",'Mapa final'!$S$12),"")</f>
        <v/>
      </c>
      <c r="AI44" s="154" t="str">
        <f>IF(AND('Mapa final'!$AD$12="Muy Alta",'Mapa final'!$AF$12="Catastrófico"),CONCATENATE("R2C",'Mapa final'!$S$12),"")</f>
        <v/>
      </c>
      <c r="AJ44" s="154" t="str">
        <f>IF(AND('Mapa final'!$AD$12="Muy Alta",'Mapa final'!$AF$12="Catastrófico"),CONCATENATE("R2C",'Mapa final'!$S$12),"")</f>
        <v/>
      </c>
      <c r="AK44" s="154" t="str">
        <f>IF(AND('Mapa final'!$AD$12="Muy Alta",'Mapa final'!$AF$12="Catastrófico"),CONCATENATE("R2C",'Mapa final'!$S$12),"")</f>
        <v/>
      </c>
      <c r="AL44" s="154" t="str">
        <f>IF(AND('Mapa final'!$AD$12="Muy Alta",'Mapa final'!$AF$12="Catastrófico"),CONCATENATE("R2C",'Mapa final'!$S$12),"")</f>
        <v/>
      </c>
      <c r="AM44" s="47" t="str">
        <f>IF(AND('Mapa final'!$AD$12="Muy Alta",'Mapa final'!$AF$12="Catastrófico"),CONCATENATE("R2C",'Mapa final'!$S$12),"")</f>
        <v/>
      </c>
      <c r="AN44" s="70"/>
      <c r="AO44" s="368"/>
      <c r="AP44" s="369"/>
      <c r="AQ44" s="369"/>
      <c r="AR44" s="369"/>
      <c r="AS44" s="369"/>
      <c r="AT44" s="3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52"/>
      <c r="C45" s="252"/>
      <c r="D45" s="253"/>
      <c r="E45" s="352"/>
      <c r="F45" s="353"/>
      <c r="G45" s="353"/>
      <c r="H45" s="353"/>
      <c r="I45" s="353"/>
      <c r="J45" s="65" t="str">
        <f>IF(AND('Mapa final'!$AD$12="Baja",'Mapa final'!$AF$12="Leve"),CONCATENATE("R2C",'Mapa final'!$S$12),"")</f>
        <v/>
      </c>
      <c r="K45" s="155" t="str">
        <f>IF(AND('Mapa final'!$AD$12="Baja",'Mapa final'!$AF$12="Leve"),CONCATENATE("R2C",'Mapa final'!$S$12),"")</f>
        <v/>
      </c>
      <c r="L45" s="155" t="str">
        <f>IF(AND('Mapa final'!$AD$12="Baja",'Mapa final'!$AF$12="Leve"),CONCATENATE("R2C",'Mapa final'!$S$12),"")</f>
        <v/>
      </c>
      <c r="M45" s="155" t="str">
        <f>IF(AND('Mapa final'!$AD$12="Baja",'Mapa final'!$AF$12="Leve"),CONCATENATE("R2C",'Mapa final'!$S$12),"")</f>
        <v/>
      </c>
      <c r="N45" s="155" t="str">
        <f>IF(AND('Mapa final'!$AD$12="Baja",'Mapa final'!$AF$12="Leve"),CONCATENATE("R2C",'Mapa final'!$S$12),"")</f>
        <v/>
      </c>
      <c r="O45" s="66" t="str">
        <f>IF(AND('Mapa final'!$AD$12="Baja",'Mapa final'!$AF$12="Leve"),CONCATENATE("R2C",'Mapa final'!$S$12),"")</f>
        <v/>
      </c>
      <c r="P45" s="60" t="str">
        <f>IF(AND('Mapa final'!$AD$12="Alta",'Mapa final'!$AF$12="Leve"),CONCATENATE("R2C",'Mapa final'!$S$12),"")</f>
        <v/>
      </c>
      <c r="Q45" s="60" t="str">
        <f>IF(AND('Mapa final'!$AD$12="Alta",'Mapa final'!$AF$12="Leve"),CONCATENATE("R2C",'Mapa final'!$S$12),"")</f>
        <v/>
      </c>
      <c r="R45" s="60" t="str">
        <f>IF(AND('Mapa final'!$AD$12="Alta",'Mapa final'!$AF$12="Leve"),CONCATENATE("R2C",'Mapa final'!$S$12),"")</f>
        <v/>
      </c>
      <c r="S45" s="60" t="str">
        <f>IF(AND('Mapa final'!$AD$12="Alta",'Mapa final'!$AF$12="Leve"),CONCATENATE("R2C",'Mapa final'!$S$12),"")</f>
        <v/>
      </c>
      <c r="T45" s="60" t="str">
        <f>IF(AND('Mapa final'!$AD$12="Alta",'Mapa final'!$AF$12="Leve"),CONCATENATE("R2C",'Mapa final'!$S$12),"")</f>
        <v/>
      </c>
      <c r="U45" s="61" t="str">
        <f>IF(AND('Mapa final'!$AD$12="Alta",'Mapa final'!$AF$12="Leve"),CONCATENATE("R2C",'Mapa final'!$S$12),"")</f>
        <v/>
      </c>
      <c r="V45" s="59" t="str">
        <f>IF(AND('Mapa final'!$AD$12="Alta",'Mapa final'!$AF$12="Leve"),CONCATENATE("R2C",'Mapa final'!$S$12),"")</f>
        <v/>
      </c>
      <c r="W45" s="60" t="str">
        <f>IF(AND('Mapa final'!$AD$12="Alta",'Mapa final'!$AF$12="Leve"),CONCATENATE("R2C",'Mapa final'!$S$12),"")</f>
        <v/>
      </c>
      <c r="X45" s="60" t="str">
        <f>IF(AND('Mapa final'!$AD$12="Alta",'Mapa final'!$AF$12="Leve"),CONCATENATE("R2C",'Mapa final'!$S$12),"")</f>
        <v/>
      </c>
      <c r="Y45" s="60" t="str">
        <f>IF(AND('Mapa final'!$AD$12="Alta",'Mapa final'!$AF$12="Leve"),CONCATENATE("R2C",'Mapa final'!$S$12),"")</f>
        <v/>
      </c>
      <c r="Z45" s="60" t="str">
        <f>IF(AND('Mapa final'!$AD$12="Alta",'Mapa final'!$AF$12="Leve"),CONCATENATE("R2C",'Mapa final'!$S$12),"")</f>
        <v/>
      </c>
      <c r="AA45" s="61" t="str">
        <f>IF(AND('Mapa final'!$AD$12="Alta",'Mapa final'!$AF$12="Leve"),CONCATENATE("R2C",'Mapa final'!$S$12),"")</f>
        <v/>
      </c>
      <c r="AB45" s="48" t="str">
        <f>IF(AND('Mapa final'!$AD$12="Muy Alta",'Mapa final'!$AF$12="Leve"),CONCATENATE("R2C",'Mapa final'!$S$12),"")</f>
        <v/>
      </c>
      <c r="AC45" s="49" t="str">
        <f>IF(AND('Mapa final'!$AD$12="Muy Alta",'Mapa final'!$AF$12="Leve"),CONCATENATE("R2C",'Mapa final'!$S$12),"")</f>
        <v/>
      </c>
      <c r="AD45" s="49" t="str">
        <f>IF(AND('Mapa final'!$AD$12="Muy Alta",'Mapa final'!$AF$12="Leve"),CONCATENATE("R2C",'Mapa final'!$S$12),"")</f>
        <v/>
      </c>
      <c r="AE45" s="49" t="str">
        <f>IF(AND('Mapa final'!$AD$12="Muy Alta",'Mapa final'!$AF$12="Leve"),CONCATENATE("R2C",'Mapa final'!$S$12),"")</f>
        <v/>
      </c>
      <c r="AF45" s="49" t="str">
        <f>IF(AND('Mapa final'!$AD$12="Muy Alta",'Mapa final'!$AF$12="Leve"),CONCATENATE("R2C",'Mapa final'!$S$12),"")</f>
        <v/>
      </c>
      <c r="AG45" s="50" t="str">
        <f>IF(AND('Mapa final'!$AD$12="Muy Alta",'Mapa final'!$AF$12="Leve"),CONCATENATE("R2C",'Mapa final'!$S$12),"")</f>
        <v/>
      </c>
      <c r="AH45" s="51" t="str">
        <f>IF(AND('Mapa final'!$AD$12="Muy Alta",'Mapa final'!$AF$12="Catastrófico"),CONCATENATE("R2C",'Mapa final'!$S$12),"")</f>
        <v/>
      </c>
      <c r="AI45" s="52" t="str">
        <f>IF(AND('Mapa final'!$AD$12="Muy Alta",'Mapa final'!$AF$12="Catastrófico"),CONCATENATE("R2C",'Mapa final'!$S$12),"")</f>
        <v/>
      </c>
      <c r="AJ45" s="52" t="str">
        <f>IF(AND('Mapa final'!$AD$12="Muy Alta",'Mapa final'!$AF$12="Catastrófico"),CONCATENATE("R2C",'Mapa final'!$S$12),"")</f>
        <v/>
      </c>
      <c r="AK45" s="52" t="str">
        <f>IF(AND('Mapa final'!$AD$12="Muy Alta",'Mapa final'!$AF$12="Catastrófico"),CONCATENATE("R2C",'Mapa final'!$S$12),"")</f>
        <v/>
      </c>
      <c r="AL45" s="52" t="str">
        <f>IF(AND('Mapa final'!$AD$12="Muy Alta",'Mapa final'!$AF$12="Catastrófico"),CONCATENATE("R2C",'Mapa final'!$S$12),"")</f>
        <v/>
      </c>
      <c r="AM45" s="53" t="str">
        <f>IF(AND('Mapa final'!$AD$12="Muy Alta",'Mapa final'!$AF$12="Catastrófico"),CONCATENATE("R2C",'Mapa final'!$S$12),"")</f>
        <v/>
      </c>
      <c r="AN45" s="70"/>
      <c r="AO45" s="371"/>
      <c r="AP45" s="372"/>
      <c r="AQ45" s="372"/>
      <c r="AR45" s="372"/>
      <c r="AS45" s="372"/>
      <c r="AT45" s="373"/>
    </row>
    <row r="46" spans="1:80" ht="24" customHeight="1" x14ac:dyDescent="0.25">
      <c r="A46" s="70"/>
      <c r="B46" s="252"/>
      <c r="C46" s="252"/>
      <c r="D46" s="253"/>
      <c r="E46" s="347" t="s">
        <v>180</v>
      </c>
      <c r="F46" s="348"/>
      <c r="G46" s="348"/>
      <c r="H46" s="348"/>
      <c r="I46" s="348"/>
      <c r="J46" s="62" t="str">
        <f>IF(AND('Mapa final'!$AD$12="Baja",'Mapa final'!$AF$12="Leve"),CONCATENATE("R2C",'Mapa final'!$S$12),"")</f>
        <v/>
      </c>
      <c r="K46" s="63" t="str">
        <f>IF(AND('Mapa final'!$AD$12="Baja",'Mapa final'!$AF$12="Leve"),CONCATENATE("R2C",'Mapa final'!$S$12),"")</f>
        <v/>
      </c>
      <c r="L46" s="63" t="str">
        <f>IF(AND('Mapa final'!$AD$12="Baja",'Mapa final'!$AF$12="Leve"),CONCATENATE("R2C",'Mapa final'!$S$12),"")</f>
        <v/>
      </c>
      <c r="M46" s="63" t="str">
        <f>IF(AND('Mapa final'!$AD$12="Baja",'Mapa final'!$AF$12="Leve"),CONCATENATE("R2C",'Mapa final'!$S$12),"")</f>
        <v/>
      </c>
      <c r="N46" s="63" t="str">
        <f>IF(AND('Mapa final'!$AD$12="Baja",'Mapa final'!$AF$12="Leve"),CONCATENATE("R2C",'Mapa final'!$S$12),"")</f>
        <v/>
      </c>
      <c r="O46" s="64" t="str">
        <f>IF(AND('Mapa final'!$AD$12="Baja",'Mapa final'!$AF$12="Leve"),CONCATENATE("R2C",'Mapa final'!$S$12),"")</f>
        <v/>
      </c>
      <c r="P46" s="62" t="str">
        <f>IF(AND('Mapa final'!$AD$12="Baja",'Mapa final'!$AF$12="Leve"),CONCATENATE("R2C",'Mapa final'!$S$12),"")</f>
        <v/>
      </c>
      <c r="Q46" s="63" t="str">
        <f>IF(AND('Mapa final'!$AD$12="Baja",'Mapa final'!$AF$12="Leve"),CONCATENATE("R2C",'Mapa final'!$S$12),"")</f>
        <v/>
      </c>
      <c r="R46" s="63" t="str">
        <f>IF(AND('Mapa final'!$AD$12="Baja",'Mapa final'!$AF$12="Leve"),CONCATENATE("R2C",'Mapa final'!$S$12),"")</f>
        <v/>
      </c>
      <c r="S46" s="63" t="str">
        <f>IF(AND('Mapa final'!$AD$12="Baja",'Mapa final'!$AF$12="Leve"),CONCATENATE("R2C",'Mapa final'!$S$12),"")</f>
        <v/>
      </c>
      <c r="T46" s="63" t="str">
        <f>IF(AND('Mapa final'!$AD$12="Baja",'Mapa final'!$AF$12="Leve"),CONCATENATE("R2C",'Mapa final'!$S$12),"")</f>
        <v/>
      </c>
      <c r="U46" s="64" t="str">
        <f>IF(AND('Mapa final'!$AD$12="Baja",'Mapa final'!$AF$12="Leve"),CONCATENATE("R2C",'Mapa final'!$S$12),"")</f>
        <v/>
      </c>
      <c r="V46" s="54" t="str">
        <f>IF(AND('Mapa final'!$AD$12="Alta",'Mapa final'!$AF$12="Leve"),CONCATENATE("R2C",'Mapa final'!$S$12),"")</f>
        <v/>
      </c>
      <c r="W46" s="55" t="str">
        <f>IF(AND('Mapa final'!$AD$12="Alta",'Mapa final'!$AF$12="Leve"),CONCATENATE("R2C",'Mapa final'!$S$12),"")</f>
        <v/>
      </c>
      <c r="X46" s="55" t="str">
        <f>IF(AND('Mapa final'!$AD$12="Alta",'Mapa final'!$AF$12="Leve"),CONCATENATE("R2C",'Mapa final'!$S$12),"")</f>
        <v/>
      </c>
      <c r="Y46" s="55" t="str">
        <f>IF(AND('Mapa final'!$AD$12="Alta",'Mapa final'!$AF$12="Leve"),CONCATENATE("R2C",'Mapa final'!$S$12),"")</f>
        <v/>
      </c>
      <c r="Z46" s="55" t="str">
        <f>IF(AND('Mapa final'!$AD$12="Alta",'Mapa final'!$AF$12="Leve"),CONCATENATE("R2C",'Mapa final'!$S$12),"")</f>
        <v/>
      </c>
      <c r="AA46" s="56" t="str">
        <f>IF(AND('Mapa final'!$AD$12="Alta",'Mapa final'!$AF$12="Leve"),CONCATENATE("R2C",'Mapa final'!$S$12),"")</f>
        <v/>
      </c>
      <c r="AB46" s="38" t="str">
        <f>IF(AND('Mapa final'!$AD$12="Muy Alta",'Mapa final'!$AF$12="Leve"),CONCATENATE("R2C",'Mapa final'!$S$12),"")</f>
        <v/>
      </c>
      <c r="AC46" s="39" t="str">
        <f>IF(AND('Mapa final'!$AD$12="Muy Alta",'Mapa final'!$AF$12="Leve"),CONCATENATE("R2C",'Mapa final'!$S$12),"")</f>
        <v/>
      </c>
      <c r="AD46" s="39" t="str">
        <f>IF(AND('Mapa final'!$AD$12="Muy Alta",'Mapa final'!$AF$12="Leve"),CONCATENATE("R2C",'Mapa final'!$S$12),"")</f>
        <v/>
      </c>
      <c r="AE46" s="39" t="str">
        <f>IF(AND('Mapa final'!$AD$12="Muy Alta",'Mapa final'!$AF$12="Leve"),CONCATENATE("R2C",'Mapa final'!$S$12),"")</f>
        <v/>
      </c>
      <c r="AF46" s="39" t="str">
        <f>IF(AND('Mapa final'!$AD$12="Muy Alta",'Mapa final'!$AF$12="Leve"),CONCATENATE("R2C",'Mapa final'!$S$12),"")</f>
        <v/>
      </c>
      <c r="AG46" s="40" t="str">
        <f>IF(AND('Mapa final'!$AD$12="Muy Alta",'Mapa final'!$AF$12="Leve"),CONCATENATE("R2C",'Mapa final'!$S$12),"")</f>
        <v/>
      </c>
      <c r="AH46" s="41" t="str">
        <f>IF(AND('Mapa final'!$AD$12="Muy Alta",'Mapa final'!$AF$12="Catastrófico"),CONCATENATE("R2C",'Mapa final'!$S$12),"")</f>
        <v/>
      </c>
      <c r="AI46" s="42" t="str">
        <f>IF(AND('Mapa final'!$AD$12="Muy Alta",'Mapa final'!$AF$12="Catastrófico"),CONCATENATE("R2C",'Mapa final'!$S$12),"")</f>
        <v/>
      </c>
      <c r="AJ46" s="42" t="str">
        <f>IF(AND('Mapa final'!$AD$12="Muy Alta",'Mapa final'!$AF$12="Catastrófico"),CONCATENATE("R2C",'Mapa final'!$S$12),"")</f>
        <v/>
      </c>
      <c r="AK46" s="42" t="str">
        <f>IF(AND('Mapa final'!$AD$12="Muy Alta",'Mapa final'!$AF$12="Catastrófico"),CONCATENATE("R2C",'Mapa final'!$S$12),"")</f>
        <v/>
      </c>
      <c r="AL46" s="42" t="str">
        <f>IF(AND('Mapa final'!$AD$12="Muy Alta",'Mapa final'!$AF$12="Catastrófico"),CONCATENATE("R2C",'Mapa final'!$S$12),"")</f>
        <v/>
      </c>
      <c r="AM46" s="43" t="str">
        <f>IF(AND('Mapa final'!$AD$12="Muy Alta",'Mapa final'!$AF$12="Catastrófico"),CONCATENATE("R2C",'Mapa final'!$S$12),"")</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4" customHeight="1" x14ac:dyDescent="0.25">
      <c r="A47" s="70"/>
      <c r="B47" s="252"/>
      <c r="C47" s="252"/>
      <c r="D47" s="253"/>
      <c r="E47" s="349"/>
      <c r="F47" s="350"/>
      <c r="G47" s="350"/>
      <c r="H47" s="350"/>
      <c r="I47" s="350"/>
      <c r="J47" s="65" t="str">
        <f>IF(AND('Mapa final'!$AD$12="Baja",'Mapa final'!$AF$12="Leve"),CONCATENATE("R2C",'Mapa final'!$S$12),"")</f>
        <v/>
      </c>
      <c r="K47" s="155" t="str">
        <f>IF(AND('Mapa final'!$AD$12="Baja",'Mapa final'!$AF$12="Leve"),CONCATENATE("R2C",'Mapa final'!$S$12),"")</f>
        <v/>
      </c>
      <c r="L47" s="155" t="str">
        <f>IF(AND('Mapa final'!$AD$12="Baja",'Mapa final'!$AF$12="Leve"),CONCATENATE("R2C",'Mapa final'!$S$12),"")</f>
        <v/>
      </c>
      <c r="M47" s="155" t="str">
        <f>IF(AND('Mapa final'!$AD$12="Baja",'Mapa final'!$AF$12="Leve"),CONCATENATE("R2C",'Mapa final'!$S$12),"")</f>
        <v/>
      </c>
      <c r="N47" s="155" t="str">
        <f>IF(AND('Mapa final'!$AD$12="Baja",'Mapa final'!$AF$12="Leve"),CONCATENATE("R2C",'Mapa final'!$S$12),"")</f>
        <v/>
      </c>
      <c r="O47" s="66" t="str">
        <f>IF(AND('Mapa final'!$AD$12="Baja",'Mapa final'!$AF$12="Leve"),CONCATENATE("R2C",'Mapa final'!$S$12),"")</f>
        <v/>
      </c>
      <c r="P47" s="65" t="str">
        <f>IF(AND('Mapa final'!$AD$12="Baja",'Mapa final'!$AF$12="Leve"),CONCATENATE("R2C",'Mapa final'!$S$12),"")</f>
        <v/>
      </c>
      <c r="Q47" s="155" t="str">
        <f>IF(AND('Mapa final'!$AD$12="Baja",'Mapa final'!$AF$12="Leve"),CONCATENATE("R2C",'Mapa final'!$S$12),"")</f>
        <v/>
      </c>
      <c r="R47" s="155" t="str">
        <f>IF(AND('Mapa final'!$AD$12="Baja",'Mapa final'!$AF$12="Leve"),CONCATENATE("R2C",'Mapa final'!$S$12),"")</f>
        <v/>
      </c>
      <c r="S47" s="155" t="str">
        <f>IF(AND('Mapa final'!$AD$12="Baja",'Mapa final'!$AF$12="Leve"),CONCATENATE("R2C",'Mapa final'!$S$12),"")</f>
        <v/>
      </c>
      <c r="T47" s="155" t="str">
        <f>IF(AND('Mapa final'!$AD$12="Baja",'Mapa final'!$AF$12="Leve"),CONCATENATE("R2C",'Mapa final'!$S$12),"")</f>
        <v/>
      </c>
      <c r="U47" s="66" t="str">
        <f>IF(AND('Mapa final'!$AD$12="Baja",'Mapa final'!$AF$12="Leve"),CONCATENATE("R2C",'Mapa final'!$S$12),"")</f>
        <v/>
      </c>
      <c r="V47" s="57" t="str">
        <f>IF(AND('Mapa final'!$AD$12="Alta",'Mapa final'!$AF$12="Leve"),CONCATENATE("R2C",'Mapa final'!$S$12),"")</f>
        <v/>
      </c>
      <c r="W47" s="153" t="str">
        <f>IF(AND('Mapa final'!$AD$12="Alta",'Mapa final'!$AF$12="Leve"),CONCATENATE("R2C",'Mapa final'!$S$12),"")</f>
        <v/>
      </c>
      <c r="X47" s="153" t="str">
        <f>IF(AND('Mapa final'!$AD$12="Alta",'Mapa final'!$AF$12="Leve"),CONCATENATE("R2C",'Mapa final'!$S$12),"")</f>
        <v/>
      </c>
      <c r="Y47" s="153" t="str">
        <f>IF(AND('Mapa final'!$AD$12="Alta",'Mapa final'!$AF$12="Leve"),CONCATENATE("R2C",'Mapa final'!$S$12),"")</f>
        <v/>
      </c>
      <c r="Z47" s="153" t="str">
        <f>IF(AND('Mapa final'!$AD$12="Alta",'Mapa final'!$AF$12="Leve"),CONCATENATE("R2C",'Mapa final'!$S$12),"")</f>
        <v/>
      </c>
      <c r="AA47" s="58" t="str">
        <f>IF(AND('Mapa final'!$AD$12="Alta",'Mapa final'!$AF$12="Leve"),CONCATENATE("R2C",'Mapa final'!$S$12),"")</f>
        <v/>
      </c>
      <c r="AB47" s="44" t="str">
        <f>IF(AND('Mapa final'!$AD$12="Muy Alta",'Mapa final'!$AF$12="Leve"),CONCATENATE("R2C",'Mapa final'!$S$12),"")</f>
        <v/>
      </c>
      <c r="AC47" s="152" t="str">
        <f>IF(AND('Mapa final'!$AD$12="Muy Alta",'Mapa final'!$AF$12="Leve"),CONCATENATE("R2C",'Mapa final'!$S$12),"")</f>
        <v/>
      </c>
      <c r="AD47" s="152" t="str">
        <f>IF(AND('Mapa final'!$AD$12="Muy Alta",'Mapa final'!$AF$12="Leve"),CONCATENATE("R2C",'Mapa final'!$S$12),"")</f>
        <v/>
      </c>
      <c r="AE47" s="152" t="str">
        <f>IF(AND('Mapa final'!$AD$12="Muy Alta",'Mapa final'!$AF$12="Leve"),CONCATENATE("R2C",'Mapa final'!$S$12),"")</f>
        <v/>
      </c>
      <c r="AF47" s="152" t="str">
        <f>IF(AND('Mapa final'!$AD$12="Muy Alta",'Mapa final'!$AF$12="Leve"),CONCATENATE("R2C",'Mapa final'!$S$12),"")</f>
        <v/>
      </c>
      <c r="AG47" s="45" t="str">
        <f>IF(AND('Mapa final'!$AD$12="Muy Alta",'Mapa final'!$AF$12="Leve"),CONCATENATE("R2C",'Mapa final'!$S$12),"")</f>
        <v/>
      </c>
      <c r="AH47" s="46" t="str">
        <f>IF(AND('Mapa final'!$AD$12="Muy Alta",'Mapa final'!$AF$12="Catastrófico"),CONCATENATE("R2C",'Mapa final'!$S$12),"")</f>
        <v/>
      </c>
      <c r="AI47" s="154" t="str">
        <f>IF(AND('Mapa final'!$AD$12="Muy Alta",'Mapa final'!$AF$12="Catastrófico"),CONCATENATE("R2C",'Mapa final'!$S$12),"")</f>
        <v/>
      </c>
      <c r="AJ47" s="154" t="str">
        <f>IF(AND('Mapa final'!$AD$12="Muy Alta",'Mapa final'!$AF$12="Catastrófico"),CONCATENATE("R2C",'Mapa final'!$S$12),"")</f>
        <v/>
      </c>
      <c r="AK47" s="154" t="str">
        <f>IF(AND('Mapa final'!$AD$12="Muy Alta",'Mapa final'!$AF$12="Catastrófico"),CONCATENATE("R2C",'Mapa final'!$S$12),"")</f>
        <v/>
      </c>
      <c r="AL47" s="154" t="str">
        <f>IF(AND('Mapa final'!$AD$12="Muy Alta",'Mapa final'!$AF$12="Catastrófico"),CONCATENATE("R2C",'Mapa final'!$S$12),"")</f>
        <v/>
      </c>
      <c r="AM47" s="47" t="str">
        <f>IF(AND('Mapa final'!$AD$12="Muy Alta",'Mapa final'!$AF$12="Catastrófico"),CONCATENATE("R2C",'Mapa final'!$S$12),"")</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52"/>
      <c r="C48" s="252"/>
      <c r="D48" s="253"/>
      <c r="E48" s="349"/>
      <c r="F48" s="350"/>
      <c r="G48" s="350"/>
      <c r="H48" s="350"/>
      <c r="I48" s="350"/>
      <c r="J48" s="65" t="str">
        <f>IF(AND('Mapa final'!$AD$12="Baja",'Mapa final'!$AF$12="Leve"),CONCATENATE("R2C",'Mapa final'!$S$12),"")</f>
        <v/>
      </c>
      <c r="K48" s="155" t="str">
        <f>IF(AND('Mapa final'!$AD$12="Baja",'Mapa final'!$AF$12="Leve"),CONCATENATE("R2C",'Mapa final'!$S$12),"")</f>
        <v/>
      </c>
      <c r="L48" s="155" t="str">
        <f>IF(AND('Mapa final'!$AD$12="Baja",'Mapa final'!$AF$12="Leve"),CONCATENATE("R2C",'Mapa final'!$S$12),"")</f>
        <v/>
      </c>
      <c r="M48" s="155" t="str">
        <f>IF(AND('Mapa final'!$AD$12="Baja",'Mapa final'!$AF$12="Leve"),CONCATENATE("R2C",'Mapa final'!$S$12),"")</f>
        <v/>
      </c>
      <c r="N48" s="155" t="str">
        <f>IF(AND('Mapa final'!$AD$12="Baja",'Mapa final'!$AF$12="Leve"),CONCATENATE("R2C",'Mapa final'!$S$12),"")</f>
        <v/>
      </c>
      <c r="O48" s="66" t="str">
        <f>IF(AND('Mapa final'!$AD$12="Baja",'Mapa final'!$AF$12="Leve"),CONCATENATE("R2C",'Mapa final'!$S$12),"")</f>
        <v/>
      </c>
      <c r="P48" s="65" t="str">
        <f>IF(AND('Mapa final'!$AD$12="Baja",'Mapa final'!$AF$12="Leve"),CONCATENATE("R2C",'Mapa final'!$S$12),"")</f>
        <v/>
      </c>
      <c r="Q48" s="155" t="str">
        <f>IF(AND('Mapa final'!$AD$12="Baja",'Mapa final'!$AF$12="Leve"),CONCATENATE("R2C",'Mapa final'!$S$12),"")</f>
        <v/>
      </c>
      <c r="R48" s="155" t="str">
        <f>IF(AND('Mapa final'!$AD$12="Baja",'Mapa final'!$AF$12="Leve"),CONCATENATE("R2C",'Mapa final'!$S$12),"")</f>
        <v/>
      </c>
      <c r="S48" s="155" t="str">
        <f>IF(AND('Mapa final'!$AD$12="Baja",'Mapa final'!$AF$12="Leve"),CONCATENATE("R2C",'Mapa final'!$S$12),"")</f>
        <v/>
      </c>
      <c r="T48" s="155" t="str">
        <f>IF(AND('Mapa final'!$AD$12="Baja",'Mapa final'!$AF$12="Leve"),CONCATENATE("R2C",'Mapa final'!$S$12),"")</f>
        <v/>
      </c>
      <c r="U48" s="66" t="str">
        <f>IF(AND('Mapa final'!$AD$12="Baja",'Mapa final'!$AF$12="Leve"),CONCATENATE("R2C",'Mapa final'!$S$12),"")</f>
        <v/>
      </c>
      <c r="V48" s="57" t="str">
        <f>IF(AND('Mapa final'!$AD$12="Alta",'Mapa final'!$AF$12="Leve"),CONCATENATE("R2C",'Mapa final'!$S$12),"")</f>
        <v/>
      </c>
      <c r="W48" s="153" t="str">
        <f>IF(AND('Mapa final'!$AD$12="Alta",'Mapa final'!$AF$12="Leve"),CONCATENATE("R2C",'Mapa final'!$S$12),"")</f>
        <v/>
      </c>
      <c r="X48" s="153" t="str">
        <f>IF(AND('Mapa final'!$AD$12="Alta",'Mapa final'!$AF$12="Leve"),CONCATENATE("R2C",'Mapa final'!$S$12),"")</f>
        <v/>
      </c>
      <c r="Y48" s="153" t="str">
        <f>IF(AND('Mapa final'!$AD$12="Alta",'Mapa final'!$AF$12="Leve"),CONCATENATE("R2C",'Mapa final'!$S$12),"")</f>
        <v/>
      </c>
      <c r="Z48" s="153" t="str">
        <f>IF(AND('Mapa final'!$AD$12="Alta",'Mapa final'!$AF$12="Leve"),CONCATENATE("R2C",'Mapa final'!$S$12),"")</f>
        <v/>
      </c>
      <c r="AA48" s="58" t="str">
        <f>IF(AND('Mapa final'!$AD$12="Alta",'Mapa final'!$AF$12="Leve"),CONCATENATE("R2C",'Mapa final'!$S$12),"")</f>
        <v/>
      </c>
      <c r="AB48" s="44" t="str">
        <f>IF(AND('Mapa final'!$AD$12="Muy Alta",'Mapa final'!$AF$12="Leve"),CONCATENATE("R2C",'Mapa final'!$S$12),"")</f>
        <v/>
      </c>
      <c r="AC48" s="152" t="str">
        <f>IF(AND('Mapa final'!$AD$12="Muy Alta",'Mapa final'!$AF$12="Leve"),CONCATENATE("R2C",'Mapa final'!$S$12),"")</f>
        <v/>
      </c>
      <c r="AD48" s="152" t="str">
        <f>IF(AND('Mapa final'!$AD$12="Muy Alta",'Mapa final'!$AF$12="Leve"),CONCATENATE("R2C",'Mapa final'!$S$12),"")</f>
        <v/>
      </c>
      <c r="AE48" s="152" t="str">
        <f>IF(AND('Mapa final'!$AD$12="Muy Alta",'Mapa final'!$AF$12="Leve"),CONCATENATE("R2C",'Mapa final'!$S$12),"")</f>
        <v/>
      </c>
      <c r="AF48" s="152" t="str">
        <f>IF(AND('Mapa final'!$AD$12="Muy Alta",'Mapa final'!$AF$12="Leve"),CONCATENATE("R2C",'Mapa final'!$S$12),"")</f>
        <v/>
      </c>
      <c r="AG48" s="45" t="str">
        <f>IF(AND('Mapa final'!$AD$12="Muy Alta",'Mapa final'!$AF$12="Leve"),CONCATENATE("R2C",'Mapa final'!$S$12),"")</f>
        <v/>
      </c>
      <c r="AH48" s="46" t="str">
        <f>IF(AND('Mapa final'!$AD$12="Muy Alta",'Mapa final'!$AF$12="Catastrófico"),CONCATENATE("R2C",'Mapa final'!$S$12),"")</f>
        <v/>
      </c>
      <c r="AI48" s="154" t="str">
        <f>IF(AND('Mapa final'!$AD$12="Muy Alta",'Mapa final'!$AF$12="Catastrófico"),CONCATENATE("R2C",'Mapa final'!$S$12),"")</f>
        <v/>
      </c>
      <c r="AJ48" s="154" t="str">
        <f>IF(AND('Mapa final'!$AD$12="Muy Alta",'Mapa final'!$AF$12="Catastrófico"),CONCATENATE("R2C",'Mapa final'!$S$12),"")</f>
        <v/>
      </c>
      <c r="AK48" s="154" t="str">
        <f>IF(AND('Mapa final'!$AD$12="Muy Alta",'Mapa final'!$AF$12="Catastrófico"),CONCATENATE("R2C",'Mapa final'!$S$12),"")</f>
        <v/>
      </c>
      <c r="AL48" s="154" t="str">
        <f>IF(AND('Mapa final'!$AD$12="Muy Alta",'Mapa final'!$AF$12="Catastrófico"),CONCATENATE("R2C",'Mapa final'!$S$12),"")</f>
        <v/>
      </c>
      <c r="AM48" s="47" t="str">
        <f>IF(AND('Mapa final'!$AD$12="Muy Alta",'Mapa final'!$AF$12="Catastrófico"),CONCATENATE("R2C",'Mapa final'!$S$12),"")</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52"/>
      <c r="C49" s="252"/>
      <c r="D49" s="253"/>
      <c r="E49" s="351"/>
      <c r="F49" s="350"/>
      <c r="G49" s="350"/>
      <c r="H49" s="350"/>
      <c r="I49" s="350"/>
      <c r="J49" s="65" t="str">
        <f>IF(AND('Mapa final'!$AD$12="Baja",'Mapa final'!$AF$12="Leve"),CONCATENATE("R2C",'Mapa final'!$S$12),"")</f>
        <v/>
      </c>
      <c r="K49" s="155" t="str">
        <f>IF(AND('Mapa final'!$AD$12="Baja",'Mapa final'!$AF$12="Leve"),CONCATENATE("R2C",'Mapa final'!$S$12),"")</f>
        <v/>
      </c>
      <c r="L49" s="155" t="str">
        <f>IF(AND('Mapa final'!$AD$12="Baja",'Mapa final'!$AF$12="Leve"),CONCATENATE("R2C",'Mapa final'!$S$12),"")</f>
        <v/>
      </c>
      <c r="M49" s="155" t="str">
        <f>IF(AND('Mapa final'!$AD$12="Baja",'Mapa final'!$AF$12="Leve"),CONCATENATE("R2C",'Mapa final'!$S$12),"")</f>
        <v/>
      </c>
      <c r="N49" s="155" t="str">
        <f>IF(AND('Mapa final'!$AD$12="Baja",'Mapa final'!$AF$12="Leve"),CONCATENATE("R2C",'Mapa final'!$S$12),"")</f>
        <v/>
      </c>
      <c r="O49" s="66" t="str">
        <f>IF(AND('Mapa final'!$AD$12="Baja",'Mapa final'!$AF$12="Leve"),CONCATENATE("R2C",'Mapa final'!$S$12),"")</f>
        <v/>
      </c>
      <c r="P49" s="65" t="str">
        <f>IF(AND('Mapa final'!$AD$12="Baja",'Mapa final'!$AF$12="Leve"),CONCATENATE("R2C",'Mapa final'!$S$12),"")</f>
        <v/>
      </c>
      <c r="Q49" s="155" t="str">
        <f>IF(AND('Mapa final'!$AD$12="Baja",'Mapa final'!$AF$12="Leve"),CONCATENATE("R2C",'Mapa final'!$S$12),"")</f>
        <v/>
      </c>
      <c r="R49" s="155" t="str">
        <f>IF(AND('Mapa final'!$AD$12="Baja",'Mapa final'!$AF$12="Leve"),CONCATENATE("R2C",'Mapa final'!$S$12),"")</f>
        <v/>
      </c>
      <c r="S49" s="155" t="str">
        <f>IF(AND('Mapa final'!$AD$12="Baja",'Mapa final'!$AF$12="Leve"),CONCATENATE("R2C",'Mapa final'!$S$12),"")</f>
        <v/>
      </c>
      <c r="T49" s="155" t="str">
        <f>IF(AND('Mapa final'!$AD$12="Baja",'Mapa final'!$AF$12="Leve"),CONCATENATE("R2C",'Mapa final'!$S$12),"")</f>
        <v/>
      </c>
      <c r="U49" s="66" t="str">
        <f>IF(AND('Mapa final'!$AD$12="Baja",'Mapa final'!$AF$12="Leve"),CONCATENATE("R2C",'Mapa final'!$S$12),"")</f>
        <v/>
      </c>
      <c r="V49" s="57" t="str">
        <f>IF(AND('Mapa final'!$AD$12="Alta",'Mapa final'!$AF$12="Leve"),CONCATENATE("R2C",'Mapa final'!$S$12),"")</f>
        <v/>
      </c>
      <c r="W49" s="153" t="str">
        <f>IF(AND('Mapa final'!$AD$12="Alta",'Mapa final'!$AF$12="Leve"),CONCATENATE("R2C",'Mapa final'!$S$12),"")</f>
        <v/>
      </c>
      <c r="X49" s="153" t="str">
        <f>IF(AND('Mapa final'!$AD$12="Alta",'Mapa final'!$AF$12="Leve"),CONCATENATE("R2C",'Mapa final'!$S$12),"")</f>
        <v/>
      </c>
      <c r="Y49" s="153" t="str">
        <f>IF(AND('Mapa final'!$AD$12="Alta",'Mapa final'!$AF$12="Leve"),CONCATENATE("R2C",'Mapa final'!$S$12),"")</f>
        <v/>
      </c>
      <c r="Z49" s="153" t="str">
        <f>IF(AND('Mapa final'!$AD$12="Alta",'Mapa final'!$AF$12="Leve"),CONCATENATE("R2C",'Mapa final'!$S$12),"")</f>
        <v/>
      </c>
      <c r="AA49" s="58" t="str">
        <f>IF(AND('Mapa final'!$AD$12="Alta",'Mapa final'!$AF$12="Leve"),CONCATENATE("R2C",'Mapa final'!$S$12),"")</f>
        <v/>
      </c>
      <c r="AB49" s="44" t="str">
        <f>IF(AND('Mapa final'!$AD$12="Muy Alta",'Mapa final'!$AF$12="Leve"),CONCATENATE("R2C",'Mapa final'!$S$12),"")</f>
        <v/>
      </c>
      <c r="AC49" s="152" t="str">
        <f>IF(AND('Mapa final'!$AD$12="Muy Alta",'Mapa final'!$AF$12="Leve"),CONCATENATE("R2C",'Mapa final'!$S$12),"")</f>
        <v/>
      </c>
      <c r="AD49" s="152" t="str">
        <f>IF(AND('Mapa final'!$AD$12="Muy Alta",'Mapa final'!$AF$12="Leve"),CONCATENATE("R2C",'Mapa final'!$S$12),"")</f>
        <v/>
      </c>
      <c r="AE49" s="152" t="str">
        <f>IF(AND('Mapa final'!$AD$12="Muy Alta",'Mapa final'!$AF$12="Leve"),CONCATENATE("R2C",'Mapa final'!$S$12),"")</f>
        <v/>
      </c>
      <c r="AF49" s="152" t="str">
        <f>IF(AND('Mapa final'!$AD$12="Muy Alta",'Mapa final'!$AF$12="Leve"),CONCATENATE("R2C",'Mapa final'!$S$12),"")</f>
        <v/>
      </c>
      <c r="AG49" s="45" t="str">
        <f>IF(AND('Mapa final'!$AD$12="Muy Alta",'Mapa final'!$AF$12="Leve"),CONCATENATE("R2C",'Mapa final'!$S$12),"")</f>
        <v/>
      </c>
      <c r="AH49" s="46" t="str">
        <f>IF(AND('Mapa final'!$AD$12="Muy Alta",'Mapa final'!$AF$12="Catastrófico"),CONCATENATE("R2C",'Mapa final'!$S$12),"")</f>
        <v/>
      </c>
      <c r="AI49" s="154" t="str">
        <f>IF(AND('Mapa final'!$AD$12="Muy Alta",'Mapa final'!$AF$12="Catastrófico"),CONCATENATE("R2C",'Mapa final'!$S$12),"")</f>
        <v/>
      </c>
      <c r="AJ49" s="154" t="str">
        <f>IF(AND('Mapa final'!$AD$12="Muy Alta",'Mapa final'!$AF$12="Catastrófico"),CONCATENATE("R2C",'Mapa final'!$S$12),"")</f>
        <v/>
      </c>
      <c r="AK49" s="154" t="str">
        <f>IF(AND('Mapa final'!$AD$12="Muy Alta",'Mapa final'!$AF$12="Catastrófico"),CONCATENATE("R2C",'Mapa final'!$S$12),"")</f>
        <v/>
      </c>
      <c r="AL49" s="154" t="str">
        <f>IF(AND('Mapa final'!$AD$12="Muy Alta",'Mapa final'!$AF$12="Catastrófico"),CONCATENATE("R2C",'Mapa final'!$S$12),"")</f>
        <v/>
      </c>
      <c r="AM49" s="47" t="str">
        <f>IF(AND('Mapa final'!$AD$12="Muy Alta",'Mapa final'!$AF$12="Catastrófico"),CONCATENATE("R2C",'Mapa final'!$S$12),"")</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52"/>
      <c r="C50" s="252"/>
      <c r="D50" s="253"/>
      <c r="E50" s="351"/>
      <c r="F50" s="350"/>
      <c r="G50" s="350"/>
      <c r="H50" s="350"/>
      <c r="I50" s="350"/>
      <c r="J50" s="65" t="str">
        <f>IF(AND('Mapa final'!$AD$12="Baja",'Mapa final'!$AF$12="Leve"),CONCATENATE("R2C",'Mapa final'!$S$12),"")</f>
        <v/>
      </c>
      <c r="K50" s="155" t="str">
        <f>IF(AND('Mapa final'!$AD$12="Baja",'Mapa final'!$AF$12="Leve"),CONCATENATE("R2C",'Mapa final'!$S$12),"")</f>
        <v/>
      </c>
      <c r="L50" s="155" t="str">
        <f>IF(AND('Mapa final'!$AD$12="Baja",'Mapa final'!$AF$12="Leve"),CONCATENATE("R2C",'Mapa final'!$S$12),"")</f>
        <v/>
      </c>
      <c r="M50" s="155" t="str">
        <f>IF(AND('Mapa final'!$AD$12="Baja",'Mapa final'!$AF$12="Leve"),CONCATENATE("R2C",'Mapa final'!$S$12),"")</f>
        <v/>
      </c>
      <c r="N50" s="155" t="str">
        <f>IF(AND('Mapa final'!$AD$12="Baja",'Mapa final'!$AF$12="Leve"),CONCATENATE("R2C",'Mapa final'!$S$12),"")</f>
        <v/>
      </c>
      <c r="O50" s="66" t="str">
        <f>IF(AND('Mapa final'!$AD$12="Baja",'Mapa final'!$AF$12="Leve"),CONCATENATE("R2C",'Mapa final'!$S$12),"")</f>
        <v/>
      </c>
      <c r="P50" s="65" t="str">
        <f>IF(AND('Mapa final'!$AD$12="Baja",'Mapa final'!$AF$12="Leve"),CONCATENATE("R2C",'Mapa final'!$S$12),"")</f>
        <v/>
      </c>
      <c r="Q50" s="155" t="str">
        <f>IF(AND('Mapa final'!$AD$12="Baja",'Mapa final'!$AF$12="Leve"),CONCATENATE("R2C",'Mapa final'!$S$12),"")</f>
        <v/>
      </c>
      <c r="R50" s="155" t="str">
        <f>IF(AND('Mapa final'!$AD$12="Baja",'Mapa final'!$AF$12="Leve"),CONCATENATE("R2C",'Mapa final'!$S$12),"")</f>
        <v/>
      </c>
      <c r="S50" s="155" t="str">
        <f>IF(AND('Mapa final'!$AD$12="Baja",'Mapa final'!$AF$12="Leve"),CONCATENATE("R2C",'Mapa final'!$S$12),"")</f>
        <v/>
      </c>
      <c r="T50" s="155" t="str">
        <f>IF(AND('Mapa final'!$AD$12="Baja",'Mapa final'!$AF$12="Leve"),CONCATENATE("R2C",'Mapa final'!$S$12),"")</f>
        <v/>
      </c>
      <c r="U50" s="66" t="str">
        <f>IF(AND('Mapa final'!$AD$12="Baja",'Mapa final'!$AF$12="Leve"),CONCATENATE("R2C",'Mapa final'!$S$12),"")</f>
        <v/>
      </c>
      <c r="V50" s="57" t="str">
        <f>IF(AND('Mapa final'!$AD$12="Alta",'Mapa final'!$AF$12="Leve"),CONCATENATE("R2C",'Mapa final'!$S$12),"")</f>
        <v/>
      </c>
      <c r="W50" s="153" t="str">
        <f>IF(AND('Mapa final'!$AD$12="Alta",'Mapa final'!$AF$12="Leve"),CONCATENATE("R2C",'Mapa final'!$S$12),"")</f>
        <v/>
      </c>
      <c r="X50" s="153" t="str">
        <f>IF(AND('Mapa final'!$AD$12="Alta",'Mapa final'!$AF$12="Leve"),CONCATENATE("R2C",'Mapa final'!$S$12),"")</f>
        <v/>
      </c>
      <c r="Y50" s="153" t="str">
        <f>IF(AND('Mapa final'!$AD$12="Alta",'Mapa final'!$AF$12="Leve"),CONCATENATE("R2C",'Mapa final'!$S$12),"")</f>
        <v/>
      </c>
      <c r="Z50" s="153" t="str">
        <f>IF(AND('Mapa final'!$AD$12="Alta",'Mapa final'!$AF$12="Leve"),CONCATENATE("R2C",'Mapa final'!$S$12),"")</f>
        <v/>
      </c>
      <c r="AA50" s="58" t="str">
        <f>IF(AND('Mapa final'!$AD$12="Alta",'Mapa final'!$AF$12="Leve"),CONCATENATE("R2C",'Mapa final'!$S$12),"")</f>
        <v/>
      </c>
      <c r="AB50" s="44" t="str">
        <f>IF(AND('Mapa final'!$AD$12="Muy Alta",'Mapa final'!$AF$12="Leve"),CONCATENATE("R2C",'Mapa final'!$S$12),"")</f>
        <v/>
      </c>
      <c r="AC50" s="152" t="str">
        <f>IF(AND('Mapa final'!$AD$12="Muy Alta",'Mapa final'!$AF$12="Leve"),CONCATENATE("R2C",'Mapa final'!$S$12),"")</f>
        <v/>
      </c>
      <c r="AD50" s="152" t="str">
        <f>IF(AND('Mapa final'!$AD$12="Muy Alta",'Mapa final'!$AF$12="Leve"),CONCATENATE("R2C",'Mapa final'!$S$12),"")</f>
        <v/>
      </c>
      <c r="AE50" s="152" t="str">
        <f>IF(AND('Mapa final'!$AD$12="Muy Alta",'Mapa final'!$AF$12="Leve"),CONCATENATE("R2C",'Mapa final'!$S$12),"")</f>
        <v/>
      </c>
      <c r="AF50" s="152" t="str">
        <f>IF(AND('Mapa final'!$AD$12="Muy Alta",'Mapa final'!$AF$12="Leve"),CONCATENATE("R2C",'Mapa final'!$S$12),"")</f>
        <v/>
      </c>
      <c r="AG50" s="45" t="str">
        <f>IF(AND('Mapa final'!$AD$12="Muy Alta",'Mapa final'!$AF$12="Leve"),CONCATENATE("R2C",'Mapa final'!$S$12),"")</f>
        <v/>
      </c>
      <c r="AH50" s="46" t="str">
        <f>IF(AND('Mapa final'!$AD$12="Muy Alta",'Mapa final'!$AF$12="Catastrófico"),CONCATENATE("R2C",'Mapa final'!$S$12),"")</f>
        <v/>
      </c>
      <c r="AI50" s="154" t="str">
        <f>IF(AND('Mapa final'!$AD$12="Muy Alta",'Mapa final'!$AF$12="Catastrófico"),CONCATENATE("R2C",'Mapa final'!$S$12),"")</f>
        <v/>
      </c>
      <c r="AJ50" s="154" t="str">
        <f>IF(AND('Mapa final'!$AD$12="Muy Alta",'Mapa final'!$AF$12="Catastrófico"),CONCATENATE("R2C",'Mapa final'!$S$12),"")</f>
        <v/>
      </c>
      <c r="AK50" s="154" t="str">
        <f>IF(AND('Mapa final'!$AD$12="Muy Alta",'Mapa final'!$AF$12="Catastrófico"),CONCATENATE("R2C",'Mapa final'!$S$12),"")</f>
        <v/>
      </c>
      <c r="AL50" s="154" t="str">
        <f>IF(AND('Mapa final'!$AD$12="Muy Alta",'Mapa final'!$AF$12="Catastrófico"),CONCATENATE("R2C",'Mapa final'!$S$12),"")</f>
        <v/>
      </c>
      <c r="AM50" s="47" t="str">
        <f>IF(AND('Mapa final'!$AD$12="Muy Alta",'Mapa final'!$AF$12="Catastrófico"),CONCATENATE("R2C",'Mapa final'!$S$12),"")</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52"/>
      <c r="C51" s="252"/>
      <c r="D51" s="253"/>
      <c r="E51" s="351"/>
      <c r="F51" s="350"/>
      <c r="G51" s="350"/>
      <c r="H51" s="350"/>
      <c r="I51" s="350"/>
      <c r="J51" s="65" t="str">
        <f>IF(AND('Mapa final'!$AD$12="Baja",'Mapa final'!$AF$12="Leve"),CONCATENATE("R2C",'Mapa final'!$S$12),"")</f>
        <v/>
      </c>
      <c r="K51" s="155" t="str">
        <f>IF(AND('Mapa final'!$AD$12="Baja",'Mapa final'!$AF$12="Leve"),CONCATENATE("R2C",'Mapa final'!$S$12),"")</f>
        <v/>
      </c>
      <c r="L51" s="155" t="str">
        <f>IF(AND('Mapa final'!$AD$12="Baja",'Mapa final'!$AF$12="Leve"),CONCATENATE("R2C",'Mapa final'!$S$12),"")</f>
        <v/>
      </c>
      <c r="M51" s="155" t="str">
        <f>IF(AND('Mapa final'!$AD$12="Baja",'Mapa final'!$AF$12="Leve"),CONCATENATE("R2C",'Mapa final'!$S$12),"")</f>
        <v/>
      </c>
      <c r="N51" s="155" t="str">
        <f>IF(AND('Mapa final'!$AD$12="Baja",'Mapa final'!$AF$12="Leve"),CONCATENATE("R2C",'Mapa final'!$S$12),"")</f>
        <v/>
      </c>
      <c r="O51" s="66" t="str">
        <f>IF(AND('Mapa final'!$AD$12="Baja",'Mapa final'!$AF$12="Leve"),CONCATENATE("R2C",'Mapa final'!$S$12),"")</f>
        <v/>
      </c>
      <c r="P51" s="65" t="str">
        <f>IF(AND('Mapa final'!$AD$12="Baja",'Mapa final'!$AF$12="Leve"),CONCATENATE("R2C",'Mapa final'!$S$12),"")</f>
        <v/>
      </c>
      <c r="Q51" s="155" t="str">
        <f>IF(AND('Mapa final'!$AD$12="Baja",'Mapa final'!$AF$12="Leve"),CONCATENATE("R2C",'Mapa final'!$S$12),"")</f>
        <v/>
      </c>
      <c r="R51" s="155" t="str">
        <f>IF(AND('Mapa final'!$AD$12="Baja",'Mapa final'!$AF$12="Leve"),CONCATENATE("R2C",'Mapa final'!$S$12),"")</f>
        <v/>
      </c>
      <c r="S51" s="155" t="str">
        <f>IF(AND('Mapa final'!$AD$12="Baja",'Mapa final'!$AF$12="Leve"),CONCATENATE("R2C",'Mapa final'!$S$12),"")</f>
        <v/>
      </c>
      <c r="T51" s="155" t="str">
        <f>IF(AND('Mapa final'!$AD$12="Baja",'Mapa final'!$AF$12="Leve"),CONCATENATE("R2C",'Mapa final'!$S$12),"")</f>
        <v/>
      </c>
      <c r="U51" s="66" t="str">
        <f>IF(AND('Mapa final'!$AD$12="Baja",'Mapa final'!$AF$12="Leve"),CONCATENATE("R2C",'Mapa final'!$S$12),"")</f>
        <v/>
      </c>
      <c r="V51" s="57" t="str">
        <f>IF(AND('Mapa final'!$AD$12="Alta",'Mapa final'!$AF$12="Leve"),CONCATENATE("R2C",'Mapa final'!$S$12),"")</f>
        <v/>
      </c>
      <c r="W51" s="153" t="str">
        <f>IF(AND('Mapa final'!$AD$12="Alta",'Mapa final'!$AF$12="Leve"),CONCATENATE("R2C",'Mapa final'!$S$12),"")</f>
        <v/>
      </c>
      <c r="X51" s="153" t="str">
        <f>IF(AND('Mapa final'!$AD$12="Alta",'Mapa final'!$AF$12="Leve"),CONCATENATE("R2C",'Mapa final'!$S$12),"")</f>
        <v/>
      </c>
      <c r="Y51" s="153" t="str">
        <f>IF(AND('Mapa final'!$AD$12="Alta",'Mapa final'!$AF$12="Leve"),CONCATENATE("R2C",'Mapa final'!$S$12),"")</f>
        <v/>
      </c>
      <c r="Z51" s="153" t="str">
        <f>IF(AND('Mapa final'!$AD$12="Alta",'Mapa final'!$AF$12="Leve"),CONCATENATE("R2C",'Mapa final'!$S$12),"")</f>
        <v/>
      </c>
      <c r="AA51" s="58" t="str">
        <f>IF(AND('Mapa final'!$AD$12="Alta",'Mapa final'!$AF$12="Leve"),CONCATENATE("R2C",'Mapa final'!$S$12),"")</f>
        <v/>
      </c>
      <c r="AB51" s="44" t="str">
        <f>IF(AND('Mapa final'!$AD$12="Muy Alta",'Mapa final'!$AF$12="Leve"),CONCATENATE("R2C",'Mapa final'!$S$12),"")</f>
        <v/>
      </c>
      <c r="AC51" s="152" t="str">
        <f>IF(AND('Mapa final'!$AD$12="Muy Alta",'Mapa final'!$AF$12="Leve"),CONCATENATE("R2C",'Mapa final'!$S$12),"")</f>
        <v/>
      </c>
      <c r="AD51" s="152" t="str">
        <f>IF(AND('Mapa final'!$AD$12="Muy Alta",'Mapa final'!$AF$12="Leve"),CONCATENATE("R2C",'Mapa final'!$S$12),"")</f>
        <v/>
      </c>
      <c r="AE51" s="152" t="str">
        <f>IF(AND('Mapa final'!$AD$12="Muy Alta",'Mapa final'!$AF$12="Leve"),CONCATENATE("R2C",'Mapa final'!$S$12),"")</f>
        <v/>
      </c>
      <c r="AF51" s="152" t="str">
        <f>IF(AND('Mapa final'!$AD$12="Muy Alta",'Mapa final'!$AF$12="Leve"),CONCATENATE("R2C",'Mapa final'!$S$12),"")</f>
        <v/>
      </c>
      <c r="AG51" s="45" t="str">
        <f>IF(AND('Mapa final'!$AD$12="Muy Alta",'Mapa final'!$AF$12="Leve"),CONCATENATE("R2C",'Mapa final'!$S$12),"")</f>
        <v/>
      </c>
      <c r="AH51" s="46" t="str">
        <f>IF(AND('Mapa final'!$AD$12="Muy Alta",'Mapa final'!$AF$12="Catastrófico"),CONCATENATE("R2C",'Mapa final'!$S$12),"")</f>
        <v/>
      </c>
      <c r="AI51" s="154" t="str">
        <f>IF(AND('Mapa final'!$AD$12="Muy Alta",'Mapa final'!$AF$12="Catastrófico"),CONCATENATE("R2C",'Mapa final'!$S$12),"")</f>
        <v/>
      </c>
      <c r="AJ51" s="154" t="str">
        <f>IF(AND('Mapa final'!$AD$12="Muy Alta",'Mapa final'!$AF$12="Catastrófico"),CONCATENATE("R2C",'Mapa final'!$S$12),"")</f>
        <v/>
      </c>
      <c r="AK51" s="154" t="str">
        <f>IF(AND('Mapa final'!$AD$12="Muy Alta",'Mapa final'!$AF$12="Catastrófico"),CONCATENATE("R2C",'Mapa final'!$S$12),"")</f>
        <v/>
      </c>
      <c r="AL51" s="154" t="str">
        <f>IF(AND('Mapa final'!$AD$12="Muy Alta",'Mapa final'!$AF$12="Catastrófico"),CONCATENATE("R2C",'Mapa final'!$S$12),"")</f>
        <v/>
      </c>
      <c r="AM51" s="47" t="str">
        <f>IF(AND('Mapa final'!$AD$12="Muy Alta",'Mapa final'!$AF$12="Catastrófico"),CONCATENATE("R2C",'Mapa final'!$S$12),"")</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52"/>
      <c r="C52" s="252"/>
      <c r="D52" s="253"/>
      <c r="E52" s="351"/>
      <c r="F52" s="350"/>
      <c r="G52" s="350"/>
      <c r="H52" s="350"/>
      <c r="I52" s="350"/>
      <c r="J52" s="65" t="str">
        <f>IF(AND('Mapa final'!$AD$12="Baja",'Mapa final'!$AF$12="Leve"),CONCATENATE("R2C",'Mapa final'!$S$12),"")</f>
        <v/>
      </c>
      <c r="K52" s="155" t="str">
        <f>IF(AND('Mapa final'!$AD$12="Baja",'Mapa final'!$AF$12="Leve"),CONCATENATE("R2C",'Mapa final'!$S$12),"")</f>
        <v/>
      </c>
      <c r="L52" s="155" t="str">
        <f>IF(AND('Mapa final'!$AD$12="Baja",'Mapa final'!$AF$12="Leve"),CONCATENATE("R2C",'Mapa final'!$S$12),"")</f>
        <v/>
      </c>
      <c r="M52" s="155" t="str">
        <f>IF(AND('Mapa final'!$AD$12="Baja",'Mapa final'!$AF$12="Leve"),CONCATENATE("R2C",'Mapa final'!$S$12),"")</f>
        <v/>
      </c>
      <c r="N52" s="155" t="str">
        <f>IF(AND('Mapa final'!$AD$12="Baja",'Mapa final'!$AF$12="Leve"),CONCATENATE("R2C",'Mapa final'!$S$12),"")</f>
        <v/>
      </c>
      <c r="O52" s="66" t="str">
        <f>IF(AND('Mapa final'!$AD$12="Baja",'Mapa final'!$AF$12="Leve"),CONCATENATE("R2C",'Mapa final'!$S$12),"")</f>
        <v/>
      </c>
      <c r="P52" s="65" t="str">
        <f>IF(AND('Mapa final'!$AD$12="Baja",'Mapa final'!$AF$12="Leve"),CONCATENATE("R2C",'Mapa final'!$S$12),"")</f>
        <v/>
      </c>
      <c r="Q52" s="155" t="str">
        <f>IF(AND('Mapa final'!$AD$12="Baja",'Mapa final'!$AF$12="Leve"),CONCATENATE("R2C",'Mapa final'!$S$12),"")</f>
        <v/>
      </c>
      <c r="R52" s="155" t="str">
        <f>IF(AND('Mapa final'!$AD$12="Baja",'Mapa final'!$AF$12="Leve"),CONCATENATE("R2C",'Mapa final'!$S$12),"")</f>
        <v/>
      </c>
      <c r="S52" s="155" t="str">
        <f>IF(AND('Mapa final'!$AD$12="Baja",'Mapa final'!$AF$12="Leve"),CONCATENATE("R2C",'Mapa final'!$S$12),"")</f>
        <v/>
      </c>
      <c r="T52" s="155" t="str">
        <f>IF(AND('Mapa final'!$AD$12="Baja",'Mapa final'!$AF$12="Leve"),CONCATENATE("R2C",'Mapa final'!$S$12),"")</f>
        <v/>
      </c>
      <c r="U52" s="66" t="str">
        <f>IF(AND('Mapa final'!$AD$12="Baja",'Mapa final'!$AF$12="Leve"),CONCATENATE("R2C",'Mapa final'!$S$12),"")</f>
        <v/>
      </c>
      <c r="V52" s="57" t="str">
        <f>IF(AND('Mapa final'!$AD$12="Alta",'Mapa final'!$AF$12="Leve"),CONCATENATE("R2C",'Mapa final'!$S$12),"")</f>
        <v/>
      </c>
      <c r="W52" s="153" t="str">
        <f>IF(AND('Mapa final'!$AD$12="Alta",'Mapa final'!$AF$12="Leve"),CONCATENATE("R2C",'Mapa final'!$S$12),"")</f>
        <v/>
      </c>
      <c r="X52" s="153" t="str">
        <f>IF(AND('Mapa final'!$AD$12="Alta",'Mapa final'!$AF$12="Leve"),CONCATENATE("R2C",'Mapa final'!$S$12),"")</f>
        <v/>
      </c>
      <c r="Y52" s="153" t="str">
        <f>IF(AND('Mapa final'!$AD$12="Alta",'Mapa final'!$AF$12="Leve"),CONCATENATE("R2C",'Mapa final'!$S$12),"")</f>
        <v/>
      </c>
      <c r="Z52" s="153" t="str">
        <f>IF(AND('Mapa final'!$AD$12="Alta",'Mapa final'!$AF$12="Leve"),CONCATENATE("R2C",'Mapa final'!$S$12),"")</f>
        <v/>
      </c>
      <c r="AA52" s="58" t="str">
        <f>IF(AND('Mapa final'!$AD$12="Alta",'Mapa final'!$AF$12="Leve"),CONCATENATE("R2C",'Mapa final'!$S$12),"")</f>
        <v/>
      </c>
      <c r="AB52" s="44" t="str">
        <f>IF(AND('Mapa final'!$AD$12="Muy Alta",'Mapa final'!$AF$12="Leve"),CONCATENATE("R2C",'Mapa final'!$S$12),"")</f>
        <v/>
      </c>
      <c r="AC52" s="152" t="str">
        <f>IF(AND('Mapa final'!$AD$12="Muy Alta",'Mapa final'!$AF$12="Leve"),CONCATENATE("R2C",'Mapa final'!$S$12),"")</f>
        <v/>
      </c>
      <c r="AD52" s="152" t="str">
        <f>IF(AND('Mapa final'!$AD$12="Muy Alta",'Mapa final'!$AF$12="Leve"),CONCATENATE("R2C",'Mapa final'!$S$12),"")</f>
        <v/>
      </c>
      <c r="AE52" s="152" t="str">
        <f>IF(AND('Mapa final'!$AD$12="Muy Alta",'Mapa final'!$AF$12="Leve"),CONCATENATE("R2C",'Mapa final'!$S$12),"")</f>
        <v/>
      </c>
      <c r="AF52" s="152" t="str">
        <f>IF(AND('Mapa final'!$AD$12="Muy Alta",'Mapa final'!$AF$12="Leve"),CONCATENATE("R2C",'Mapa final'!$S$12),"")</f>
        <v/>
      </c>
      <c r="AG52" s="45" t="str">
        <f>IF(AND('Mapa final'!$AD$12="Muy Alta",'Mapa final'!$AF$12="Leve"),CONCATENATE("R2C",'Mapa final'!$S$12),"")</f>
        <v/>
      </c>
      <c r="AH52" s="46" t="str">
        <f>IF(AND('Mapa final'!$AD$12="Muy Alta",'Mapa final'!$AF$12="Catastrófico"),CONCATENATE("R2C",'Mapa final'!$S$12),"")</f>
        <v/>
      </c>
      <c r="AI52" s="154" t="str">
        <f>IF(AND('Mapa final'!$AD$12="Muy Alta",'Mapa final'!$AF$12="Catastrófico"),CONCATENATE("R2C",'Mapa final'!$S$12),"")</f>
        <v/>
      </c>
      <c r="AJ52" s="154" t="str">
        <f>IF(AND('Mapa final'!$AD$12="Muy Alta",'Mapa final'!$AF$12="Catastrófico"),CONCATENATE("R2C",'Mapa final'!$S$12),"")</f>
        <v/>
      </c>
      <c r="AK52" s="154" t="str">
        <f>IF(AND('Mapa final'!$AD$12="Muy Alta",'Mapa final'!$AF$12="Catastrófico"),CONCATENATE("R2C",'Mapa final'!$S$12),"")</f>
        <v/>
      </c>
      <c r="AL52" s="154" t="str">
        <f>IF(AND('Mapa final'!$AD$12="Muy Alta",'Mapa final'!$AF$12="Catastrófico"),CONCATENATE("R2C",'Mapa final'!$S$12),"")</f>
        <v/>
      </c>
      <c r="AM52" s="47" t="str">
        <f>IF(AND('Mapa final'!$AD$12="Muy Alta",'Mapa final'!$AF$12="Catastrófico"),CONCATENATE("R2C",'Mapa final'!$S$12),"")</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52"/>
      <c r="C53" s="252"/>
      <c r="D53" s="253"/>
      <c r="E53" s="351"/>
      <c r="F53" s="350"/>
      <c r="G53" s="350"/>
      <c r="H53" s="350"/>
      <c r="I53" s="350"/>
      <c r="J53" s="65" t="str">
        <f>IF(AND('Mapa final'!$AD$12="Baja",'Mapa final'!$AF$12="Leve"),CONCATENATE("R2C",'Mapa final'!$S$12),"")</f>
        <v/>
      </c>
      <c r="K53" s="155" t="str">
        <f>IF(AND('Mapa final'!$AD$12="Baja",'Mapa final'!$AF$12="Leve"),CONCATENATE("R2C",'Mapa final'!$S$12),"")</f>
        <v/>
      </c>
      <c r="L53" s="155" t="str">
        <f>IF(AND('Mapa final'!$AD$12="Baja",'Mapa final'!$AF$12="Leve"),CONCATENATE("R2C",'Mapa final'!$S$12),"")</f>
        <v/>
      </c>
      <c r="M53" s="155" t="str">
        <f>IF(AND('Mapa final'!$AD$12="Baja",'Mapa final'!$AF$12="Leve"),CONCATENATE("R2C",'Mapa final'!$S$12),"")</f>
        <v/>
      </c>
      <c r="N53" s="155" t="str">
        <f>IF(AND('Mapa final'!$AD$12="Baja",'Mapa final'!$AF$12="Leve"),CONCATENATE("R2C",'Mapa final'!$S$12),"")</f>
        <v/>
      </c>
      <c r="O53" s="66" t="str">
        <f>IF(AND('Mapa final'!$AD$12="Baja",'Mapa final'!$AF$12="Leve"),CONCATENATE("R2C",'Mapa final'!$S$12),"")</f>
        <v/>
      </c>
      <c r="P53" s="65" t="str">
        <f>IF(AND('Mapa final'!$AD$12="Baja",'Mapa final'!$AF$12="Leve"),CONCATENATE("R2C",'Mapa final'!$S$12),"")</f>
        <v/>
      </c>
      <c r="Q53" s="155" t="str">
        <f>IF(AND('Mapa final'!$AD$12="Baja",'Mapa final'!$AF$12="Leve"),CONCATENATE("R2C",'Mapa final'!$S$12),"")</f>
        <v/>
      </c>
      <c r="R53" s="155" t="str">
        <f>IF(AND('Mapa final'!$AD$12="Baja",'Mapa final'!$AF$12="Leve"),CONCATENATE("R2C",'Mapa final'!$S$12),"")</f>
        <v/>
      </c>
      <c r="S53" s="155" t="str">
        <f>IF(AND('Mapa final'!$AD$12="Baja",'Mapa final'!$AF$12="Leve"),CONCATENATE("R2C",'Mapa final'!$S$12),"")</f>
        <v/>
      </c>
      <c r="T53" s="155" t="str">
        <f>IF(AND('Mapa final'!$AD$12="Baja",'Mapa final'!$AF$12="Leve"),CONCATENATE("R2C",'Mapa final'!$S$12),"")</f>
        <v/>
      </c>
      <c r="U53" s="66" t="str">
        <f>IF(AND('Mapa final'!$AD$12="Baja",'Mapa final'!$AF$12="Leve"),CONCATENATE("R2C",'Mapa final'!$S$12),"")</f>
        <v/>
      </c>
      <c r="V53" s="57" t="str">
        <f>IF(AND('Mapa final'!$AD$12="Alta",'Mapa final'!$AF$12="Leve"),CONCATENATE("R2C",'Mapa final'!$S$12),"")</f>
        <v/>
      </c>
      <c r="W53" s="153" t="str">
        <f>IF(AND('Mapa final'!$AD$12="Alta",'Mapa final'!$AF$12="Leve"),CONCATENATE("R2C",'Mapa final'!$S$12),"")</f>
        <v/>
      </c>
      <c r="X53" s="153" t="str">
        <f>IF(AND('Mapa final'!$AD$12="Alta",'Mapa final'!$AF$12="Leve"),CONCATENATE("R2C",'Mapa final'!$S$12),"")</f>
        <v/>
      </c>
      <c r="Y53" s="153" t="str">
        <f>IF(AND('Mapa final'!$AD$12="Alta",'Mapa final'!$AF$12="Leve"),CONCATENATE("R2C",'Mapa final'!$S$12),"")</f>
        <v/>
      </c>
      <c r="Z53" s="153" t="str">
        <f>IF(AND('Mapa final'!$AD$12="Alta",'Mapa final'!$AF$12="Leve"),CONCATENATE("R2C",'Mapa final'!$S$12),"")</f>
        <v/>
      </c>
      <c r="AA53" s="58" t="str">
        <f>IF(AND('Mapa final'!$AD$12="Alta",'Mapa final'!$AF$12="Leve"),CONCATENATE("R2C",'Mapa final'!$S$12),"")</f>
        <v/>
      </c>
      <c r="AB53" s="44" t="str">
        <f>IF(AND('Mapa final'!$AD$12="Muy Alta",'Mapa final'!$AF$12="Leve"),CONCATENATE("R2C",'Mapa final'!$S$12),"")</f>
        <v/>
      </c>
      <c r="AC53" s="152" t="str">
        <f>IF(AND('Mapa final'!$AD$12="Muy Alta",'Mapa final'!$AF$12="Leve"),CONCATENATE("R2C",'Mapa final'!$S$12),"")</f>
        <v/>
      </c>
      <c r="AD53" s="152" t="str">
        <f>IF(AND('Mapa final'!$AD$12="Muy Alta",'Mapa final'!$AF$12="Leve"),CONCATENATE("R2C",'Mapa final'!$S$12),"")</f>
        <v/>
      </c>
      <c r="AE53" s="152" t="str">
        <f>IF(AND('Mapa final'!$AD$12="Muy Alta",'Mapa final'!$AF$12="Leve"),CONCATENATE("R2C",'Mapa final'!$S$12),"")</f>
        <v/>
      </c>
      <c r="AF53" s="152" t="str">
        <f>IF(AND('Mapa final'!$AD$12="Muy Alta",'Mapa final'!$AF$12="Leve"),CONCATENATE("R2C",'Mapa final'!$S$12),"")</f>
        <v/>
      </c>
      <c r="AG53" s="45" t="str">
        <f>IF(AND('Mapa final'!$AD$12="Muy Alta",'Mapa final'!$AF$12="Leve"),CONCATENATE("R2C",'Mapa final'!$S$12),"")</f>
        <v/>
      </c>
      <c r="AH53" s="46" t="str">
        <f>IF(AND('Mapa final'!$AD$12="Muy Alta",'Mapa final'!$AF$12="Catastrófico"),CONCATENATE("R2C",'Mapa final'!$S$12),"")</f>
        <v/>
      </c>
      <c r="AI53" s="154" t="str">
        <f>IF(AND('Mapa final'!$AD$12="Muy Alta",'Mapa final'!$AF$12="Catastrófico"),CONCATENATE("R2C",'Mapa final'!$S$12),"")</f>
        <v/>
      </c>
      <c r="AJ53" s="154" t="str">
        <f>IF(AND('Mapa final'!$AD$12="Muy Alta",'Mapa final'!$AF$12="Catastrófico"),CONCATENATE("R2C",'Mapa final'!$S$12),"")</f>
        <v/>
      </c>
      <c r="AK53" s="154" t="str">
        <f>IF(AND('Mapa final'!$AD$12="Muy Alta",'Mapa final'!$AF$12="Catastrófico"),CONCATENATE("R2C",'Mapa final'!$S$12),"")</f>
        <v/>
      </c>
      <c r="AL53" s="154" t="str">
        <f>IF(AND('Mapa final'!$AD$12="Muy Alta",'Mapa final'!$AF$12="Catastrófico"),CONCATENATE("R2C",'Mapa final'!$S$12),"")</f>
        <v/>
      </c>
      <c r="AM53" s="47" t="str">
        <f>IF(AND('Mapa final'!$AD$12="Muy Alta",'Mapa final'!$AF$12="Catastrófico"),CONCATENATE("R2C",'Mapa final'!$S$12),"")</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52"/>
      <c r="C54" s="252"/>
      <c r="D54" s="253"/>
      <c r="E54" s="351"/>
      <c r="F54" s="350"/>
      <c r="G54" s="350"/>
      <c r="H54" s="350"/>
      <c r="I54" s="350"/>
      <c r="J54" s="65" t="str">
        <f>IF(AND('Mapa final'!$AD$12="Baja",'Mapa final'!$AF$12="Leve"),CONCATENATE("R2C",'Mapa final'!$S$12),"")</f>
        <v/>
      </c>
      <c r="K54" s="155" t="str">
        <f>IF(AND('Mapa final'!$AD$12="Baja",'Mapa final'!$AF$12="Leve"),CONCATENATE("R2C",'Mapa final'!$S$12),"")</f>
        <v/>
      </c>
      <c r="L54" s="155" t="str">
        <f>IF(AND('Mapa final'!$AD$12="Baja",'Mapa final'!$AF$12="Leve"),CONCATENATE("R2C",'Mapa final'!$S$12),"")</f>
        <v/>
      </c>
      <c r="M54" s="155" t="str">
        <f>IF(AND('Mapa final'!$AD$12="Baja",'Mapa final'!$AF$12="Leve"),CONCATENATE("R2C",'Mapa final'!$S$12),"")</f>
        <v/>
      </c>
      <c r="N54" s="155" t="str">
        <f>IF(AND('Mapa final'!$AD$12="Baja",'Mapa final'!$AF$12="Leve"),CONCATENATE("R2C",'Mapa final'!$S$12),"")</f>
        <v/>
      </c>
      <c r="O54" s="66" t="str">
        <f>IF(AND('Mapa final'!$AD$12="Baja",'Mapa final'!$AF$12="Leve"),CONCATENATE("R2C",'Mapa final'!$S$12),"")</f>
        <v/>
      </c>
      <c r="P54" s="65" t="str">
        <f>IF(AND('Mapa final'!$AD$12="Baja",'Mapa final'!$AF$12="Leve"),CONCATENATE("R2C",'Mapa final'!$S$12),"")</f>
        <v/>
      </c>
      <c r="Q54" s="155" t="str">
        <f>IF(AND('Mapa final'!$AD$12="Baja",'Mapa final'!$AF$12="Leve"),CONCATENATE("R2C",'Mapa final'!$S$12),"")</f>
        <v/>
      </c>
      <c r="R54" s="155" t="str">
        <f>IF(AND('Mapa final'!$AD$12="Baja",'Mapa final'!$AF$12="Leve"),CONCATENATE("R2C",'Mapa final'!$S$12),"")</f>
        <v/>
      </c>
      <c r="S54" s="155" t="str">
        <f>IF(AND('Mapa final'!$AD$12="Baja",'Mapa final'!$AF$12="Leve"),CONCATENATE("R2C",'Mapa final'!$S$12),"")</f>
        <v/>
      </c>
      <c r="T54" s="155" t="str">
        <f>IF(AND('Mapa final'!$AD$12="Baja",'Mapa final'!$AF$12="Leve"),CONCATENATE("R2C",'Mapa final'!$S$12),"")</f>
        <v/>
      </c>
      <c r="U54" s="66" t="str">
        <f>IF(AND('Mapa final'!$AD$12="Baja",'Mapa final'!$AF$12="Leve"),CONCATENATE("R2C",'Mapa final'!$S$12),"")</f>
        <v/>
      </c>
      <c r="V54" s="57" t="str">
        <f>IF(AND('Mapa final'!$AD$12="Alta",'Mapa final'!$AF$12="Leve"),CONCATENATE("R2C",'Mapa final'!$S$12),"")</f>
        <v/>
      </c>
      <c r="W54" s="153" t="str">
        <f>IF(AND('Mapa final'!$AD$12="Alta",'Mapa final'!$AF$12="Leve"),CONCATENATE("R2C",'Mapa final'!$S$12),"")</f>
        <v/>
      </c>
      <c r="X54" s="153" t="str">
        <f>IF(AND('Mapa final'!$AD$12="Alta",'Mapa final'!$AF$12="Leve"),CONCATENATE("R2C",'Mapa final'!$S$12),"")</f>
        <v/>
      </c>
      <c r="Y54" s="153" t="str">
        <f>IF(AND('Mapa final'!$AD$12="Alta",'Mapa final'!$AF$12="Leve"),CONCATENATE("R2C",'Mapa final'!$S$12),"")</f>
        <v/>
      </c>
      <c r="Z54" s="153" t="str">
        <f>IF(AND('Mapa final'!$AD$12="Alta",'Mapa final'!$AF$12="Leve"),CONCATENATE("R2C",'Mapa final'!$S$12),"")</f>
        <v/>
      </c>
      <c r="AA54" s="58" t="str">
        <f>IF(AND('Mapa final'!$AD$12="Alta",'Mapa final'!$AF$12="Leve"),CONCATENATE("R2C",'Mapa final'!$S$12),"")</f>
        <v/>
      </c>
      <c r="AB54" s="44" t="str">
        <f>IF(AND('Mapa final'!$AD$12="Muy Alta",'Mapa final'!$AF$12="Leve"),CONCATENATE("R2C",'Mapa final'!$S$12),"")</f>
        <v/>
      </c>
      <c r="AC54" s="152" t="str">
        <f>IF(AND('Mapa final'!$AD$12="Muy Alta",'Mapa final'!$AF$12="Leve"),CONCATENATE("R2C",'Mapa final'!$S$12),"")</f>
        <v/>
      </c>
      <c r="AD54" s="152" t="str">
        <f>IF(AND('Mapa final'!$AD$12="Muy Alta",'Mapa final'!$AF$12="Leve"),CONCATENATE("R2C",'Mapa final'!$S$12),"")</f>
        <v/>
      </c>
      <c r="AE54" s="152" t="str">
        <f>IF(AND('Mapa final'!$AD$12="Muy Alta",'Mapa final'!$AF$12="Leve"),CONCATENATE("R2C",'Mapa final'!$S$12),"")</f>
        <v/>
      </c>
      <c r="AF54" s="152" t="str">
        <f>IF(AND('Mapa final'!$AD$12="Muy Alta",'Mapa final'!$AF$12="Leve"),CONCATENATE("R2C",'Mapa final'!$S$12),"")</f>
        <v/>
      </c>
      <c r="AG54" s="45" t="str">
        <f>IF(AND('Mapa final'!$AD$12="Muy Alta",'Mapa final'!$AF$12="Leve"),CONCATENATE("R2C",'Mapa final'!$S$12),"")</f>
        <v/>
      </c>
      <c r="AH54" s="46" t="str">
        <f>IF(AND('Mapa final'!$AD$12="Muy Alta",'Mapa final'!$AF$12="Catastrófico"),CONCATENATE("R2C",'Mapa final'!$S$12),"")</f>
        <v/>
      </c>
      <c r="AI54" s="154" t="str">
        <f>IF(AND('Mapa final'!$AD$12="Muy Alta",'Mapa final'!$AF$12="Catastrófico"),CONCATENATE("R2C",'Mapa final'!$S$12),"")</f>
        <v/>
      </c>
      <c r="AJ54" s="154" t="str">
        <f>IF(AND('Mapa final'!$AD$12="Muy Alta",'Mapa final'!$AF$12="Catastrófico"),CONCATENATE("R2C",'Mapa final'!$S$12),"")</f>
        <v/>
      </c>
      <c r="AK54" s="154" t="str">
        <f>IF(AND('Mapa final'!$AD$12="Muy Alta",'Mapa final'!$AF$12="Catastrófico"),CONCATENATE("R2C",'Mapa final'!$S$12),"")</f>
        <v/>
      </c>
      <c r="AL54" s="154" t="str">
        <f>IF(AND('Mapa final'!$AD$12="Muy Alta",'Mapa final'!$AF$12="Catastrófico"),CONCATENATE("R2C",'Mapa final'!$S$12),"")</f>
        <v/>
      </c>
      <c r="AM54" s="47" t="str">
        <f>IF(AND('Mapa final'!$AD$12="Muy Alta",'Mapa final'!$AF$12="Catastrófico"),CONCATENATE("R2C",'Mapa final'!$S$12),"")</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52"/>
      <c r="C55" s="252"/>
      <c r="D55" s="253"/>
      <c r="E55" s="352"/>
      <c r="F55" s="353"/>
      <c r="G55" s="353"/>
      <c r="H55" s="353"/>
      <c r="I55" s="353"/>
      <c r="J55" s="67" t="str">
        <f>IF(AND('Mapa final'!$AD$12="Baja",'Mapa final'!$AF$12="Leve"),CONCATENATE("R2C",'Mapa final'!$S$12),"")</f>
        <v/>
      </c>
      <c r="K55" s="68" t="str">
        <f>IF(AND('Mapa final'!$AD$12="Baja",'Mapa final'!$AF$12="Leve"),CONCATENATE("R2C",'Mapa final'!$S$12),"")</f>
        <v/>
      </c>
      <c r="L55" s="68" t="str">
        <f>IF(AND('Mapa final'!$AD$12="Baja",'Mapa final'!$AF$12="Leve"),CONCATENATE("R2C",'Mapa final'!$S$12),"")</f>
        <v/>
      </c>
      <c r="M55" s="68" t="str">
        <f>IF(AND('Mapa final'!$AD$12="Baja",'Mapa final'!$AF$12="Leve"),CONCATENATE("R2C",'Mapa final'!$S$12),"")</f>
        <v/>
      </c>
      <c r="N55" s="68" t="str">
        <f>IF(AND('Mapa final'!$AD$12="Baja",'Mapa final'!$AF$12="Leve"),CONCATENATE("R2C",'Mapa final'!$S$12),"")</f>
        <v/>
      </c>
      <c r="O55" s="69" t="str">
        <f>IF(AND('Mapa final'!$AD$12="Baja",'Mapa final'!$AF$12="Leve"),CONCATENATE("R2C",'Mapa final'!$S$12),"")</f>
        <v/>
      </c>
      <c r="P55" s="67" t="str">
        <f>IF(AND('Mapa final'!$AD$12="Baja",'Mapa final'!$AF$12="Leve"),CONCATENATE("R2C",'Mapa final'!$S$12),"")</f>
        <v/>
      </c>
      <c r="Q55" s="68" t="str">
        <f>IF(AND('Mapa final'!$AD$12="Baja",'Mapa final'!$AF$12="Leve"),CONCATENATE("R2C",'Mapa final'!$S$12),"")</f>
        <v/>
      </c>
      <c r="R55" s="68" t="str">
        <f>IF(AND('Mapa final'!$AD$12="Baja",'Mapa final'!$AF$12="Leve"),CONCATENATE("R2C",'Mapa final'!$S$12),"")</f>
        <v/>
      </c>
      <c r="S55" s="68" t="str">
        <f>IF(AND('Mapa final'!$AD$12="Baja",'Mapa final'!$AF$12="Leve"),CONCATENATE("R2C",'Mapa final'!$S$12),"")</f>
        <v/>
      </c>
      <c r="T55" s="68" t="str">
        <f>IF(AND('Mapa final'!$AD$12="Baja",'Mapa final'!$AF$12="Leve"),CONCATENATE("R2C",'Mapa final'!$S$12),"")</f>
        <v/>
      </c>
      <c r="U55" s="69" t="str">
        <f>IF(AND('Mapa final'!$AD$12="Baja",'Mapa final'!$AF$12="Leve"),CONCATENATE("R2C",'Mapa final'!$S$12),"")</f>
        <v/>
      </c>
      <c r="V55" s="59" t="str">
        <f>IF(AND('Mapa final'!$AD$12="Alta",'Mapa final'!$AF$12="Leve"),CONCATENATE("R2C",'Mapa final'!$S$12),"")</f>
        <v/>
      </c>
      <c r="W55" s="60" t="str">
        <f>IF(AND('Mapa final'!$AD$12="Alta",'Mapa final'!$AF$12="Leve"),CONCATENATE("R2C",'Mapa final'!$S$12),"")</f>
        <v/>
      </c>
      <c r="X55" s="60" t="str">
        <f>IF(AND('Mapa final'!$AD$12="Alta",'Mapa final'!$AF$12="Leve"),CONCATENATE("R2C",'Mapa final'!$S$12),"")</f>
        <v/>
      </c>
      <c r="Y55" s="60" t="str">
        <f>IF(AND('Mapa final'!$AD$12="Alta",'Mapa final'!$AF$12="Leve"),CONCATENATE("R2C",'Mapa final'!$S$12),"")</f>
        <v/>
      </c>
      <c r="Z55" s="60" t="str">
        <f>IF(AND('Mapa final'!$AD$12="Alta",'Mapa final'!$AF$12="Leve"),CONCATENATE("R2C",'Mapa final'!$S$12),"")</f>
        <v/>
      </c>
      <c r="AA55" s="61" t="str">
        <f>IF(AND('Mapa final'!$AD$12="Alta",'Mapa final'!$AF$12="Leve"),CONCATENATE("R2C",'Mapa final'!$S$12),"")</f>
        <v/>
      </c>
      <c r="AB55" s="48" t="str">
        <f>IF(AND('Mapa final'!$AD$12="Muy Alta",'Mapa final'!$AF$12="Leve"),CONCATENATE("R2C",'Mapa final'!$S$12),"")</f>
        <v/>
      </c>
      <c r="AC55" s="49" t="str">
        <f>IF(AND('Mapa final'!$AD$12="Muy Alta",'Mapa final'!$AF$12="Leve"),CONCATENATE("R2C",'Mapa final'!$S$12),"")</f>
        <v/>
      </c>
      <c r="AD55" s="49" t="str">
        <f>IF(AND('Mapa final'!$AD$12="Muy Alta",'Mapa final'!$AF$12="Leve"),CONCATENATE("R2C",'Mapa final'!$S$12),"")</f>
        <v/>
      </c>
      <c r="AE55" s="49" t="str">
        <f>IF(AND('Mapa final'!$AD$12="Muy Alta",'Mapa final'!$AF$12="Leve"),CONCATENATE("R2C",'Mapa final'!$S$12),"")</f>
        <v/>
      </c>
      <c r="AF55" s="49" t="str">
        <f>IF(AND('Mapa final'!$AD$12="Muy Alta",'Mapa final'!$AF$12="Leve"),CONCATENATE("R2C",'Mapa final'!$S$12),"")</f>
        <v/>
      </c>
      <c r="AG55" s="50" t="str">
        <f>IF(AND('Mapa final'!$AD$12="Muy Alta",'Mapa final'!$AF$12="Leve"),CONCATENATE("R2C",'Mapa final'!$S$12),"")</f>
        <v/>
      </c>
      <c r="AH55" s="51" t="str">
        <f>IF(AND('Mapa final'!$AD$12="Muy Alta",'Mapa final'!$AF$12="Catastrófico"),CONCATENATE("R2C",'Mapa final'!$S$12),"")</f>
        <v/>
      </c>
      <c r="AI55" s="52" t="str">
        <f>IF(AND('Mapa final'!$AD$12="Muy Alta",'Mapa final'!$AF$12="Catastrófico"),CONCATENATE("R2C",'Mapa final'!$S$12),"")</f>
        <v/>
      </c>
      <c r="AJ55" s="52" t="str">
        <f>IF(AND('Mapa final'!$AD$12="Muy Alta",'Mapa final'!$AF$12="Catastrófico"),CONCATENATE("R2C",'Mapa final'!$S$12),"")</f>
        <v/>
      </c>
      <c r="AK55" s="52" t="str">
        <f>IF(AND('Mapa final'!$AD$12="Muy Alta",'Mapa final'!$AF$12="Catastrófico"),CONCATENATE("R2C",'Mapa final'!$S$12),"")</f>
        <v/>
      </c>
      <c r="AL55" s="52" t="str">
        <f>IF(AND('Mapa final'!$AD$12="Muy Alta",'Mapa final'!$AF$12="Catastrófico"),CONCATENATE("R2C",'Mapa final'!$S$12),"")</f>
        <v/>
      </c>
      <c r="AM55" s="53" t="str">
        <f>IF(AND('Mapa final'!$AD$12="Muy Alta",'Mapa final'!$AF$12="Catastrófico"),CONCATENATE("R2C",'Mapa final'!$S$12),"")</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49" t="s">
        <v>181</v>
      </c>
      <c r="K56" s="350"/>
      <c r="L56" s="350"/>
      <c r="M56" s="350"/>
      <c r="N56" s="350"/>
      <c r="O56" s="384"/>
      <c r="P56" s="347" t="s">
        <v>182</v>
      </c>
      <c r="Q56" s="348"/>
      <c r="R56" s="348"/>
      <c r="S56" s="348"/>
      <c r="T56" s="348"/>
      <c r="U56" s="383"/>
      <c r="V56" s="347" t="s">
        <v>183</v>
      </c>
      <c r="W56" s="348"/>
      <c r="X56" s="348"/>
      <c r="Y56" s="348"/>
      <c r="Z56" s="348"/>
      <c r="AA56" s="383"/>
      <c r="AB56" s="347" t="s">
        <v>184</v>
      </c>
      <c r="AC56" s="386"/>
      <c r="AD56" s="348"/>
      <c r="AE56" s="348"/>
      <c r="AF56" s="348"/>
      <c r="AG56" s="383"/>
      <c r="AH56" s="347" t="s">
        <v>185</v>
      </c>
      <c r="AI56" s="348"/>
      <c r="AJ56" s="348"/>
      <c r="AK56" s="348"/>
      <c r="AL56" s="348"/>
      <c r="AM56" s="383"/>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51"/>
      <c r="K57" s="350"/>
      <c r="L57" s="350"/>
      <c r="M57" s="350"/>
      <c r="N57" s="350"/>
      <c r="O57" s="384"/>
      <c r="P57" s="351"/>
      <c r="Q57" s="350"/>
      <c r="R57" s="350"/>
      <c r="S57" s="350"/>
      <c r="T57" s="350"/>
      <c r="U57" s="384"/>
      <c r="V57" s="351"/>
      <c r="W57" s="350"/>
      <c r="X57" s="350"/>
      <c r="Y57" s="350"/>
      <c r="Z57" s="350"/>
      <c r="AA57" s="384"/>
      <c r="AB57" s="351"/>
      <c r="AC57" s="350"/>
      <c r="AD57" s="350"/>
      <c r="AE57" s="350"/>
      <c r="AF57" s="350"/>
      <c r="AG57" s="384"/>
      <c r="AH57" s="351"/>
      <c r="AI57" s="350"/>
      <c r="AJ57" s="350"/>
      <c r="AK57" s="350"/>
      <c r="AL57" s="350"/>
      <c r="AM57" s="384"/>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51"/>
      <c r="K58" s="350"/>
      <c r="L58" s="350"/>
      <c r="M58" s="350"/>
      <c r="N58" s="350"/>
      <c r="O58" s="384"/>
      <c r="P58" s="351"/>
      <c r="Q58" s="350"/>
      <c r="R58" s="350"/>
      <c r="S58" s="350"/>
      <c r="T58" s="350"/>
      <c r="U58" s="384"/>
      <c r="V58" s="351"/>
      <c r="W58" s="350"/>
      <c r="X58" s="350"/>
      <c r="Y58" s="350"/>
      <c r="Z58" s="350"/>
      <c r="AA58" s="384"/>
      <c r="AB58" s="351"/>
      <c r="AC58" s="350"/>
      <c r="AD58" s="350"/>
      <c r="AE58" s="350"/>
      <c r="AF58" s="350"/>
      <c r="AG58" s="384"/>
      <c r="AH58" s="351"/>
      <c r="AI58" s="350"/>
      <c r="AJ58" s="350"/>
      <c r="AK58" s="350"/>
      <c r="AL58" s="350"/>
      <c r="AM58" s="384"/>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51"/>
      <c r="K59" s="350"/>
      <c r="L59" s="350"/>
      <c r="M59" s="350"/>
      <c r="N59" s="350"/>
      <c r="O59" s="384"/>
      <c r="P59" s="351"/>
      <c r="Q59" s="350"/>
      <c r="R59" s="350"/>
      <c r="S59" s="350"/>
      <c r="T59" s="350"/>
      <c r="U59" s="384"/>
      <c r="V59" s="351"/>
      <c r="W59" s="350"/>
      <c r="X59" s="350"/>
      <c r="Y59" s="350"/>
      <c r="Z59" s="350"/>
      <c r="AA59" s="384"/>
      <c r="AB59" s="351"/>
      <c r="AC59" s="350"/>
      <c r="AD59" s="350"/>
      <c r="AE59" s="350"/>
      <c r="AF59" s="350"/>
      <c r="AG59" s="384"/>
      <c r="AH59" s="351"/>
      <c r="AI59" s="350"/>
      <c r="AJ59" s="350"/>
      <c r="AK59" s="350"/>
      <c r="AL59" s="350"/>
      <c r="AM59" s="384"/>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51"/>
      <c r="K60" s="350"/>
      <c r="L60" s="350"/>
      <c r="M60" s="350"/>
      <c r="N60" s="350"/>
      <c r="O60" s="384"/>
      <c r="P60" s="351"/>
      <c r="Q60" s="350"/>
      <c r="R60" s="350"/>
      <c r="S60" s="350"/>
      <c r="T60" s="350"/>
      <c r="U60" s="384"/>
      <c r="V60" s="351"/>
      <c r="W60" s="350"/>
      <c r="X60" s="350"/>
      <c r="Y60" s="350"/>
      <c r="Z60" s="350"/>
      <c r="AA60" s="384"/>
      <c r="AB60" s="351"/>
      <c r="AC60" s="350"/>
      <c r="AD60" s="350"/>
      <c r="AE60" s="350"/>
      <c r="AF60" s="350"/>
      <c r="AG60" s="384"/>
      <c r="AH60" s="351"/>
      <c r="AI60" s="350"/>
      <c r="AJ60" s="350"/>
      <c r="AK60" s="350"/>
      <c r="AL60" s="350"/>
      <c r="AM60" s="384"/>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52"/>
      <c r="K61" s="353"/>
      <c r="L61" s="353"/>
      <c r="M61" s="353"/>
      <c r="N61" s="353"/>
      <c r="O61" s="385"/>
      <c r="P61" s="352"/>
      <c r="Q61" s="353"/>
      <c r="R61" s="353"/>
      <c r="S61" s="353"/>
      <c r="T61" s="353"/>
      <c r="U61" s="385"/>
      <c r="V61" s="352"/>
      <c r="W61" s="353"/>
      <c r="X61" s="353"/>
      <c r="Y61" s="353"/>
      <c r="Z61" s="353"/>
      <c r="AA61" s="385"/>
      <c r="AB61" s="352"/>
      <c r="AC61" s="353"/>
      <c r="AD61" s="353"/>
      <c r="AE61" s="353"/>
      <c r="AF61" s="353"/>
      <c r="AG61" s="385"/>
      <c r="AH61" s="352"/>
      <c r="AI61" s="353"/>
      <c r="AJ61" s="353"/>
      <c r="AK61" s="353"/>
      <c r="AL61" s="353"/>
      <c r="AM61" s="385"/>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0"/>
      <c r="B1" s="387" t="s">
        <v>187</v>
      </c>
      <c r="C1" s="387"/>
      <c r="D1" s="387"/>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188</v>
      </c>
      <c r="D3" s="9" t="s">
        <v>115</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189</v>
      </c>
      <c r="C4" s="11" t="s">
        <v>190</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191</v>
      </c>
      <c r="C5" s="14" t="s">
        <v>192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193</v>
      </c>
      <c r="C6" s="14" t="s">
        <v>194</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195</v>
      </c>
      <c r="C7" s="14" t="s">
        <v>196</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197</v>
      </c>
      <c r="C8" s="14" t="s">
        <v>198</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388" t="s">
        <v>199</v>
      </c>
      <c r="C1" s="388"/>
      <c r="D1" s="388"/>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60" x14ac:dyDescent="0.25">
      <c r="A3" s="70"/>
      <c r="B3" s="91"/>
      <c r="C3" s="28" t="s">
        <v>200</v>
      </c>
      <c r="D3" s="28" t="s">
        <v>201</v>
      </c>
      <c r="E3" s="70"/>
      <c r="F3" s="70"/>
      <c r="G3" s="70"/>
      <c r="H3" s="70"/>
      <c r="I3" s="70"/>
      <c r="J3" s="70"/>
      <c r="K3" s="70"/>
      <c r="L3" s="70"/>
      <c r="M3" s="70"/>
      <c r="N3" s="70"/>
      <c r="O3" s="70"/>
      <c r="P3" s="70"/>
      <c r="Q3" s="70"/>
      <c r="R3" s="70"/>
      <c r="S3" s="70"/>
      <c r="T3" s="70"/>
      <c r="U3" s="70"/>
    </row>
    <row r="4" spans="1:21" ht="33.75" x14ac:dyDescent="0.25">
      <c r="A4" s="90" t="s">
        <v>202</v>
      </c>
      <c r="B4" s="31" t="s">
        <v>203</v>
      </c>
      <c r="C4" s="36" t="s">
        <v>204</v>
      </c>
      <c r="D4" s="29" t="s">
        <v>205</v>
      </c>
      <c r="E4" s="70"/>
      <c r="F4" s="70"/>
      <c r="G4" s="70"/>
      <c r="H4" s="70"/>
      <c r="I4" s="70"/>
      <c r="J4" s="70"/>
      <c r="K4" s="70"/>
      <c r="L4" s="70"/>
      <c r="M4" s="70"/>
      <c r="N4" s="70"/>
      <c r="O4" s="70"/>
      <c r="P4" s="70"/>
      <c r="Q4" s="70"/>
      <c r="R4" s="70"/>
      <c r="S4" s="70"/>
      <c r="T4" s="70"/>
      <c r="U4" s="70"/>
    </row>
    <row r="5" spans="1:21" ht="101.25" x14ac:dyDescent="0.25">
      <c r="A5" s="90" t="s">
        <v>206</v>
      </c>
      <c r="B5" s="32" t="s">
        <v>207</v>
      </c>
      <c r="C5" s="37" t="s">
        <v>208</v>
      </c>
      <c r="D5" s="30" t="s">
        <v>209</v>
      </c>
      <c r="E5" s="70"/>
      <c r="F5" s="70"/>
      <c r="G5" s="70"/>
      <c r="H5" s="70"/>
      <c r="I5" s="70"/>
      <c r="J5" s="70"/>
      <c r="K5" s="70"/>
      <c r="L5" s="70"/>
      <c r="M5" s="70"/>
      <c r="N5" s="70"/>
      <c r="O5" s="70"/>
      <c r="P5" s="70"/>
      <c r="Q5" s="70"/>
      <c r="R5" s="70"/>
      <c r="S5" s="70"/>
      <c r="T5" s="70"/>
      <c r="U5" s="70"/>
    </row>
    <row r="6" spans="1:21" ht="67.5" x14ac:dyDescent="0.25">
      <c r="A6" s="90" t="s">
        <v>177</v>
      </c>
      <c r="B6" s="33" t="s">
        <v>210</v>
      </c>
      <c r="C6" s="37" t="s">
        <v>211</v>
      </c>
      <c r="D6" s="30" t="s">
        <v>212</v>
      </c>
      <c r="E6" s="70"/>
      <c r="F6" s="70"/>
      <c r="G6" s="70"/>
      <c r="H6" s="70"/>
      <c r="I6" s="70"/>
      <c r="J6" s="70"/>
      <c r="K6" s="70"/>
      <c r="L6" s="70"/>
      <c r="M6" s="70"/>
      <c r="N6" s="70"/>
      <c r="O6" s="70"/>
      <c r="P6" s="70"/>
      <c r="Q6" s="70"/>
      <c r="R6" s="70"/>
      <c r="S6" s="70"/>
      <c r="T6" s="70"/>
      <c r="U6" s="70"/>
    </row>
    <row r="7" spans="1:21" ht="101.25" x14ac:dyDescent="0.25">
      <c r="A7" s="90" t="s">
        <v>213</v>
      </c>
      <c r="B7" s="34" t="s">
        <v>214</v>
      </c>
      <c r="C7" s="37" t="s">
        <v>215</v>
      </c>
      <c r="D7" s="30" t="s">
        <v>216</v>
      </c>
      <c r="E7" s="70"/>
      <c r="F7" s="70"/>
      <c r="G7" s="70"/>
      <c r="H7" s="70"/>
      <c r="I7" s="70"/>
      <c r="J7" s="70"/>
      <c r="K7" s="70"/>
      <c r="L7" s="70"/>
      <c r="M7" s="70"/>
      <c r="N7" s="70"/>
      <c r="O7" s="70"/>
      <c r="P7" s="70"/>
      <c r="Q7" s="70"/>
      <c r="R7" s="70"/>
      <c r="S7" s="70"/>
      <c r="T7" s="70"/>
      <c r="U7" s="70"/>
    </row>
    <row r="8" spans="1:21" ht="67.5" x14ac:dyDescent="0.25">
      <c r="A8" s="90" t="s">
        <v>217</v>
      </c>
      <c r="B8" s="35" t="s">
        <v>218</v>
      </c>
      <c r="C8" s="37" t="s">
        <v>219</v>
      </c>
      <c r="D8" s="30" t="s">
        <v>220</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221</v>
      </c>
      <c r="C11" s="90" t="s">
        <v>222</v>
      </c>
      <c r="D11" s="90" t="s">
        <v>223</v>
      </c>
      <c r="E11" s="70"/>
      <c r="F11" s="70"/>
      <c r="G11" s="70"/>
      <c r="H11" s="70"/>
      <c r="I11" s="70"/>
      <c r="J11" s="70"/>
      <c r="K11" s="70"/>
      <c r="L11" s="70"/>
      <c r="M11" s="70"/>
      <c r="N11" s="70"/>
      <c r="O11" s="70"/>
      <c r="P11" s="70"/>
      <c r="Q11" s="70"/>
      <c r="R11" s="70"/>
      <c r="S11" s="70"/>
      <c r="T11" s="70"/>
      <c r="U11" s="70"/>
    </row>
    <row r="12" spans="1:21" x14ac:dyDescent="0.25">
      <c r="A12" s="90"/>
      <c r="B12" s="90" t="s">
        <v>224</v>
      </c>
      <c r="C12" s="90" t="s">
        <v>225</v>
      </c>
      <c r="D12" s="90" t="s">
        <v>226</v>
      </c>
      <c r="E12" s="70"/>
      <c r="F12" s="70"/>
      <c r="G12" s="70"/>
      <c r="H12" s="70"/>
      <c r="I12" s="70"/>
      <c r="J12" s="70"/>
      <c r="K12" s="70"/>
      <c r="L12" s="70"/>
      <c r="M12" s="70"/>
      <c r="N12" s="70"/>
      <c r="O12" s="70"/>
      <c r="P12" s="70"/>
      <c r="Q12" s="70"/>
      <c r="R12" s="70"/>
      <c r="S12" s="70"/>
      <c r="T12" s="70"/>
      <c r="U12" s="70"/>
    </row>
    <row r="13" spans="1:21" x14ac:dyDescent="0.25">
      <c r="A13" s="90"/>
      <c r="B13" s="90"/>
      <c r="C13" s="90" t="s">
        <v>227</v>
      </c>
      <c r="D13" s="90" t="s">
        <v>113</v>
      </c>
      <c r="E13" s="70"/>
      <c r="F13" s="70"/>
      <c r="G13" s="70"/>
      <c r="H13" s="70"/>
      <c r="I13" s="70"/>
      <c r="J13" s="70"/>
      <c r="K13" s="70"/>
      <c r="L13" s="70"/>
      <c r="M13" s="70"/>
      <c r="N13" s="70"/>
      <c r="O13" s="70"/>
      <c r="P13" s="70"/>
      <c r="Q13" s="70"/>
      <c r="R13" s="70"/>
      <c r="S13" s="70"/>
      <c r="T13" s="70"/>
      <c r="U13" s="70"/>
    </row>
    <row r="14" spans="1:21" x14ac:dyDescent="0.25">
      <c r="A14" s="90"/>
      <c r="B14" s="90"/>
      <c r="C14" s="90" t="s">
        <v>228</v>
      </c>
      <c r="D14" s="90" t="s">
        <v>229</v>
      </c>
      <c r="E14" s="70"/>
      <c r="F14" s="70"/>
      <c r="G14" s="70"/>
      <c r="H14" s="70"/>
      <c r="I14" s="70"/>
      <c r="J14" s="70"/>
      <c r="K14" s="70"/>
      <c r="L14" s="70"/>
      <c r="M14" s="70"/>
      <c r="N14" s="70"/>
      <c r="O14" s="70"/>
      <c r="P14" s="70"/>
      <c r="Q14" s="70"/>
      <c r="R14" s="70"/>
      <c r="S14" s="70"/>
      <c r="T14" s="70"/>
      <c r="U14" s="70"/>
    </row>
    <row r="15" spans="1:21" x14ac:dyDescent="0.25">
      <c r="A15" s="90"/>
      <c r="B15" s="90"/>
      <c r="C15" s="90" t="s">
        <v>230</v>
      </c>
      <c r="D15" s="90" t="s">
        <v>231</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232</v>
      </c>
      <c r="C209" s="22" t="s">
        <v>233</v>
      </c>
      <c r="D209" s="25" t="s">
        <v>232</v>
      </c>
      <c r="E209" s="25" t="s">
        <v>233</v>
      </c>
    </row>
    <row r="210" spans="1:8" ht="21" x14ac:dyDescent="0.35">
      <c r="A210" s="70"/>
      <c r="B210" s="23" t="s">
        <v>234</v>
      </c>
      <c r="C210" s="23" t="s">
        <v>235</v>
      </c>
      <c r="D210" t="s">
        <v>234</v>
      </c>
      <c r="F210" t="str">
        <f>IF(NOT(ISBLANK(D210)),D210,IF(NOT(ISBLANK(E210)),"     "&amp;E210,FALSE))</f>
        <v>Afectación Económica o presupuestal</v>
      </c>
      <c r="G210" t="s">
        <v>234</v>
      </c>
      <c r="H210" t="str">
        <f>IF(NOT(ISERROR(MATCH(G210,_xlfn.ANCHORARRAY(B221),0))),F223&amp;"Por favor no seleccionar los criterios de impacto",G210)</f>
        <v>❌Por favor no seleccionar los criterios de impacto</v>
      </c>
    </row>
    <row r="211" spans="1:8" ht="21" x14ac:dyDescent="0.35">
      <c r="A211" s="70"/>
      <c r="B211" s="23" t="s">
        <v>234</v>
      </c>
      <c r="C211" s="23" t="s">
        <v>208</v>
      </c>
      <c r="E211" t="s">
        <v>235</v>
      </c>
      <c r="F211" t="str">
        <f t="shared" ref="F211:F221" si="0">IF(NOT(ISBLANK(D211)),D211,IF(NOT(ISBLANK(E211)),"     "&amp;E211,FALSE))</f>
        <v xml:space="preserve">     Afectación menor a 10 SMLMV .</v>
      </c>
    </row>
    <row r="212" spans="1:8" ht="21" x14ac:dyDescent="0.35">
      <c r="A212" s="70"/>
      <c r="B212" s="23" t="s">
        <v>234</v>
      </c>
      <c r="C212" s="23" t="s">
        <v>211</v>
      </c>
      <c r="E212" t="s">
        <v>208</v>
      </c>
      <c r="F212" t="str">
        <f t="shared" si="0"/>
        <v xml:space="preserve">     Entre 10 y 50 SMLMV </v>
      </c>
    </row>
    <row r="213" spans="1:8" ht="21" x14ac:dyDescent="0.35">
      <c r="A213" s="70"/>
      <c r="B213" s="23" t="s">
        <v>234</v>
      </c>
      <c r="C213" s="23" t="s">
        <v>215</v>
      </c>
      <c r="E213" t="s">
        <v>211</v>
      </c>
      <c r="F213" t="str">
        <f t="shared" si="0"/>
        <v xml:space="preserve">     Entre 50 y 100 SMLMV </v>
      </c>
    </row>
    <row r="214" spans="1:8" ht="21" x14ac:dyDescent="0.35">
      <c r="A214" s="70"/>
      <c r="B214" s="23" t="s">
        <v>234</v>
      </c>
      <c r="C214" s="23" t="s">
        <v>219</v>
      </c>
      <c r="E214" t="s">
        <v>215</v>
      </c>
      <c r="F214" t="str">
        <f t="shared" si="0"/>
        <v xml:space="preserve">     Entre 100 y 500 SMLMV </v>
      </c>
    </row>
    <row r="215" spans="1:8" ht="21" x14ac:dyDescent="0.35">
      <c r="A215" s="70"/>
      <c r="B215" s="23" t="s">
        <v>201</v>
      </c>
      <c r="C215" s="23" t="s">
        <v>205</v>
      </c>
      <c r="E215" t="s">
        <v>219</v>
      </c>
      <c r="F215" t="str">
        <f t="shared" si="0"/>
        <v xml:space="preserve">     Mayor a 500 SMLMV </v>
      </c>
    </row>
    <row r="216" spans="1:8" ht="21" x14ac:dyDescent="0.35">
      <c r="A216" s="70"/>
      <c r="B216" s="23" t="s">
        <v>201</v>
      </c>
      <c r="C216" s="23" t="s">
        <v>209</v>
      </c>
      <c r="D216" t="s">
        <v>201</v>
      </c>
      <c r="F216" t="str">
        <f t="shared" si="0"/>
        <v>Pérdida Reputacional</v>
      </c>
    </row>
    <row r="217" spans="1:8" ht="21" x14ac:dyDescent="0.35">
      <c r="A217" s="70"/>
      <c r="B217" s="23" t="s">
        <v>201</v>
      </c>
      <c r="C217" s="23" t="s">
        <v>212</v>
      </c>
      <c r="E217" t="s">
        <v>205</v>
      </c>
      <c r="F217" t="str">
        <f t="shared" si="0"/>
        <v xml:space="preserve">     El riesgo afecta la imagen de alguna área de la organización</v>
      </c>
    </row>
    <row r="218" spans="1:8" ht="21" x14ac:dyDescent="0.35">
      <c r="A218" s="70"/>
      <c r="B218" s="23" t="s">
        <v>201</v>
      </c>
      <c r="C218" s="23" t="s">
        <v>236</v>
      </c>
      <c r="E218" t="s">
        <v>209</v>
      </c>
      <c r="F218" t="str">
        <f t="shared" si="0"/>
        <v xml:space="preserve">     El riesgo afecta la imagen de la entidad internamente, de conocimiento general, nivel interno, de junta dircetiva y accionistas y/o de provedores</v>
      </c>
    </row>
    <row r="219" spans="1:8" ht="21" x14ac:dyDescent="0.35">
      <c r="A219" s="70"/>
      <c r="B219" s="23" t="s">
        <v>201</v>
      </c>
      <c r="C219" s="23" t="s">
        <v>220</v>
      </c>
      <c r="E219" t="s">
        <v>212</v>
      </c>
      <c r="F219" t="str">
        <f t="shared" si="0"/>
        <v xml:space="preserve">     El riesgo afecta la imagen de la entidad con algunos usuarios de relevancia frente al logro de los objetivos</v>
      </c>
    </row>
    <row r="220" spans="1:8" x14ac:dyDescent="0.25">
      <c r="A220" s="70"/>
      <c r="B220" s="24"/>
      <c r="C220" s="24"/>
      <c r="E220" t="s">
        <v>236</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220</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237</v>
      </c>
    </row>
    <row r="224" spans="1:8" x14ac:dyDescent="0.25">
      <c r="B224" s="19"/>
      <c r="C224" s="19"/>
      <c r="F224" s="27" t="s">
        <v>238</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389" t="s">
        <v>239</v>
      </c>
      <c r="C1" s="390"/>
      <c r="D1" s="390"/>
      <c r="E1" s="390"/>
      <c r="F1" s="391"/>
    </row>
    <row r="2" spans="2:6" ht="16.5" thickBot="1" x14ac:dyDescent="0.3">
      <c r="B2" s="76"/>
      <c r="C2" s="76"/>
      <c r="D2" s="76"/>
      <c r="E2" s="76"/>
      <c r="F2" s="76"/>
    </row>
    <row r="3" spans="2:6" ht="16.5" thickBot="1" x14ac:dyDescent="0.25">
      <c r="B3" s="393" t="s">
        <v>240</v>
      </c>
      <c r="C3" s="394"/>
      <c r="D3" s="394"/>
      <c r="E3" s="88" t="s">
        <v>241</v>
      </c>
      <c r="F3" s="89" t="s">
        <v>242</v>
      </c>
    </row>
    <row r="4" spans="2:6" ht="31.5" x14ac:dyDescent="0.2">
      <c r="B4" s="395" t="s">
        <v>243</v>
      </c>
      <c r="C4" s="397" t="s">
        <v>77</v>
      </c>
      <c r="D4" s="77" t="s">
        <v>116</v>
      </c>
      <c r="E4" s="78" t="s">
        <v>244</v>
      </c>
      <c r="F4" s="79">
        <v>0.25</v>
      </c>
    </row>
    <row r="5" spans="2:6" ht="47.25" x14ac:dyDescent="0.2">
      <c r="B5" s="396"/>
      <c r="C5" s="398"/>
      <c r="D5" s="80" t="s">
        <v>245</v>
      </c>
      <c r="E5" s="81" t="s">
        <v>246</v>
      </c>
      <c r="F5" s="82">
        <v>0.15</v>
      </c>
    </row>
    <row r="6" spans="2:6" ht="47.25" x14ac:dyDescent="0.2">
      <c r="B6" s="396"/>
      <c r="C6" s="398"/>
      <c r="D6" s="80" t="s">
        <v>247</v>
      </c>
      <c r="E6" s="81" t="s">
        <v>248</v>
      </c>
      <c r="F6" s="82">
        <v>0.1</v>
      </c>
    </row>
    <row r="7" spans="2:6" ht="63" x14ac:dyDescent="0.2">
      <c r="B7" s="396"/>
      <c r="C7" s="398" t="s">
        <v>101</v>
      </c>
      <c r="D7" s="80" t="s">
        <v>249</v>
      </c>
      <c r="E7" s="81" t="s">
        <v>250</v>
      </c>
      <c r="F7" s="82">
        <v>0.25</v>
      </c>
    </row>
    <row r="8" spans="2:6" ht="31.5" x14ac:dyDescent="0.2">
      <c r="B8" s="396"/>
      <c r="C8" s="398"/>
      <c r="D8" s="80" t="s">
        <v>117</v>
      </c>
      <c r="E8" s="81" t="s">
        <v>251</v>
      </c>
      <c r="F8" s="82">
        <v>0.15</v>
      </c>
    </row>
    <row r="9" spans="2:6" ht="47.25" x14ac:dyDescent="0.2">
      <c r="B9" s="396" t="s">
        <v>252</v>
      </c>
      <c r="C9" s="398" t="s">
        <v>103</v>
      </c>
      <c r="D9" s="80" t="s">
        <v>118</v>
      </c>
      <c r="E9" s="81" t="s">
        <v>253</v>
      </c>
      <c r="F9" s="83" t="s">
        <v>254</v>
      </c>
    </row>
    <row r="10" spans="2:6" ht="63" x14ac:dyDescent="0.2">
      <c r="B10" s="396"/>
      <c r="C10" s="398"/>
      <c r="D10" s="80" t="s">
        <v>255</v>
      </c>
      <c r="E10" s="81" t="s">
        <v>256</v>
      </c>
      <c r="F10" s="83" t="s">
        <v>254</v>
      </c>
    </row>
    <row r="11" spans="2:6" ht="47.25" x14ac:dyDescent="0.2">
      <c r="B11" s="396"/>
      <c r="C11" s="398" t="s">
        <v>104</v>
      </c>
      <c r="D11" s="80" t="s">
        <v>119</v>
      </c>
      <c r="E11" s="81" t="s">
        <v>257</v>
      </c>
      <c r="F11" s="83" t="s">
        <v>254</v>
      </c>
    </row>
    <row r="12" spans="2:6" ht="47.25" x14ac:dyDescent="0.2">
      <c r="B12" s="396"/>
      <c r="C12" s="398"/>
      <c r="D12" s="80" t="s">
        <v>130</v>
      </c>
      <c r="E12" s="81" t="s">
        <v>258</v>
      </c>
      <c r="F12" s="83" t="s">
        <v>254</v>
      </c>
    </row>
    <row r="13" spans="2:6" ht="31.5" x14ac:dyDescent="0.2">
      <c r="B13" s="396"/>
      <c r="C13" s="398" t="s">
        <v>99</v>
      </c>
      <c r="D13" s="80" t="s">
        <v>120</v>
      </c>
      <c r="E13" s="81" t="s">
        <v>259</v>
      </c>
      <c r="F13" s="83" t="s">
        <v>254</v>
      </c>
    </row>
    <row r="14" spans="2:6" ht="32.25" thickBot="1" x14ac:dyDescent="0.25">
      <c r="B14" s="399"/>
      <c r="C14" s="400"/>
      <c r="D14" s="84" t="s">
        <v>131</v>
      </c>
      <c r="E14" s="85" t="s">
        <v>260</v>
      </c>
      <c r="F14" s="86" t="s">
        <v>254</v>
      </c>
    </row>
    <row r="15" spans="2:6" ht="49.5" customHeight="1" x14ac:dyDescent="0.2">
      <c r="B15" s="392" t="s">
        <v>261</v>
      </c>
      <c r="C15" s="392"/>
      <c r="D15" s="392"/>
      <c r="E15" s="392"/>
      <c r="F15" s="392"/>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262</v>
      </c>
      <c r="E2" t="s">
        <v>263</v>
      </c>
    </row>
    <row r="3" spans="2:5" x14ac:dyDescent="0.25">
      <c r="B3" t="s">
        <v>132</v>
      </c>
      <c r="E3" t="s">
        <v>107</v>
      </c>
    </row>
    <row r="4" spans="2:5" x14ac:dyDescent="0.25">
      <c r="B4" t="s">
        <v>264</v>
      </c>
      <c r="E4" t="s">
        <v>265</v>
      </c>
    </row>
    <row r="5" spans="2:5" x14ac:dyDescent="0.25">
      <c r="B5" t="s">
        <v>121</v>
      </c>
    </row>
    <row r="8" spans="2:5" x14ac:dyDescent="0.25">
      <c r="B8" t="s">
        <v>266</v>
      </c>
    </row>
    <row r="9" spans="2:5" x14ac:dyDescent="0.25">
      <c r="B9" t="s">
        <v>267</v>
      </c>
    </row>
    <row r="10" spans="2:5" x14ac:dyDescent="0.25">
      <c r="B10" t="s">
        <v>268</v>
      </c>
    </row>
    <row r="13" spans="2:5" x14ac:dyDescent="0.25">
      <c r="B13" t="s">
        <v>269</v>
      </c>
    </row>
    <row r="14" spans="2:5" x14ac:dyDescent="0.25">
      <c r="B14" t="s">
        <v>110</v>
      </c>
    </row>
    <row r="15" spans="2:5" x14ac:dyDescent="0.25">
      <c r="B15" t="s">
        <v>270</v>
      </c>
    </row>
    <row r="16" spans="2:5" x14ac:dyDescent="0.25">
      <c r="B16" t="s">
        <v>271</v>
      </c>
    </row>
    <row r="17" spans="2:2" x14ac:dyDescent="0.25">
      <c r="B17" t="s">
        <v>272</v>
      </c>
    </row>
    <row r="18" spans="2:2" x14ac:dyDescent="0.25">
      <c r="B18" t="s">
        <v>273</v>
      </c>
    </row>
    <row r="19" spans="2:2" x14ac:dyDescent="0.25">
      <c r="B19" t="s">
        <v>274</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6ECFE7-DD79-4202-BD3E-4CF23A0DB3BE}">
  <ds:schemaRefs>
    <ds:schemaRef ds:uri="http://schemas.microsoft.com/sharepoint/v3/contenttype/forms"/>
  </ds:schemaRefs>
</ds:datastoreItem>
</file>

<file path=customXml/itemProps2.xml><?xml version="1.0" encoding="utf-8"?>
<ds:datastoreItem xmlns:ds="http://schemas.openxmlformats.org/officeDocument/2006/customXml" ds:itemID="{8A5A14CF-A4C3-48E9-A377-8EC1F322047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06C5B20-8B4A-42DF-A3E9-11C1E8076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David Pinzon</cp:lastModifiedBy>
  <cp:revision/>
  <dcterms:created xsi:type="dcterms:W3CDTF">2020-03-24T23:12:47Z</dcterms:created>
  <dcterms:modified xsi:type="dcterms:W3CDTF">2024-08-21T16:14:48Z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