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9040" windowHeight="15840" tabRatio="882" firstSheet="1"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13" r:id="rId1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1" l="1"/>
  <c r="O17" i="1"/>
  <c r="L17" i="1"/>
  <c r="Y17" i="1"/>
  <c r="Y18" i="1"/>
  <c r="O18" i="1"/>
  <c r="P18" i="1" s="1"/>
  <c r="Q18" i="1" s="1"/>
  <c r="R18" i="1" l="1"/>
  <c r="M18" i="1"/>
  <c r="M17" i="1"/>
  <c r="AC17" i="1" s="1"/>
  <c r="AD17" i="1" l="1"/>
  <c r="AE17" i="1"/>
  <c r="AC18" i="1" s="1"/>
  <c r="AD18" i="1" l="1"/>
  <c r="AE18" i="1"/>
  <c r="Y16" i="1"/>
  <c r="Y15" i="1"/>
  <c r="L15" i="1"/>
  <c r="L23" i="1"/>
  <c r="O16" i="1"/>
  <c r="M15" i="1" l="1"/>
  <c r="AC15" i="1" s="1"/>
  <c r="AE15" i="1" s="1"/>
  <c r="AC16" i="1" s="1"/>
  <c r="AD16" i="1" s="1"/>
  <c r="Y13" i="1"/>
  <c r="Y14" i="1"/>
  <c r="AD15" i="1" l="1"/>
  <c r="AE16" i="1"/>
  <c r="F221" i="13" l="1"/>
  <c r="F211" i="13"/>
  <c r="F212" i="13"/>
  <c r="F213" i="13"/>
  <c r="F214" i="13"/>
  <c r="F215" i="13"/>
  <c r="F216" i="13"/>
  <c r="F217" i="13"/>
  <c r="F218" i="13"/>
  <c r="F219" i="13"/>
  <c r="F220" i="13"/>
  <c r="F210" i="13"/>
  <c r="B221" i="13" a="1"/>
  <c r="O14" i="1"/>
  <c r="B221" i="13" l="1"/>
  <c r="P17" i="1" l="1"/>
  <c r="X32" i="18" s="1"/>
  <c r="O15" i="1"/>
  <c r="P15" i="1" s="1"/>
  <c r="X26" i="18" s="1"/>
  <c r="H210" i="13"/>
  <c r="R15" i="1" l="1"/>
  <c r="Q15" i="1"/>
  <c r="AG15" i="1" s="1"/>
  <c r="Q17" i="1"/>
  <c r="AG17" i="1" s="1"/>
  <c r="R17" i="1"/>
  <c r="L13" i="1"/>
  <c r="AF17" i="1" l="1"/>
  <c r="AG18" i="1"/>
  <c r="AF18" i="1" s="1"/>
  <c r="AH18" i="1" s="1"/>
  <c r="AF15" i="1"/>
  <c r="AG16" i="1"/>
  <c r="AF16" i="1" s="1"/>
  <c r="AH16" i="1" s="1"/>
  <c r="M13" i="1"/>
  <c r="AC13" i="1" s="1"/>
  <c r="AH17" i="1" l="1"/>
  <c r="Z43" i="19"/>
  <c r="AH15" i="1"/>
  <c r="W40" i="19"/>
  <c r="AD13" i="1"/>
  <c r="AE13" i="1"/>
  <c r="AC14" i="1" s="1"/>
  <c r="AD14" i="1" l="1"/>
  <c r="AE14" i="1"/>
  <c r="O13" i="1" l="1"/>
  <c r="P13" i="1" s="1"/>
  <c r="AJ44" i="18" l="1"/>
  <c r="T40" i="18"/>
  <c r="X22" i="18"/>
  <c r="AD40" i="18"/>
  <c r="AB6" i="18"/>
  <c r="N40" i="18"/>
  <c r="AL24" i="18"/>
  <c r="AL6" i="18"/>
  <c r="P34" i="18"/>
  <c r="AF44" i="18"/>
  <c r="AD10" i="18"/>
  <c r="P28" i="18"/>
  <c r="AJ32" i="18"/>
  <c r="J30" i="18"/>
  <c r="P24" i="18"/>
  <c r="AD28" i="18"/>
  <c r="P10" i="18"/>
  <c r="AD32" i="18"/>
  <c r="AL20" i="18"/>
  <c r="Z40" i="18"/>
  <c r="R20" i="18"/>
  <c r="AF16" i="18"/>
  <c r="N12" i="18"/>
  <c r="AF26" i="18"/>
  <c r="AJ24" i="18"/>
  <c r="X44" i="18"/>
  <c r="J24" i="18"/>
  <c r="AD20" i="18"/>
  <c r="L10" i="18"/>
  <c r="AB8" i="18"/>
  <c r="AH24" i="18"/>
  <c r="AJ14" i="18"/>
  <c r="V26" i="18"/>
  <c r="L44" i="18"/>
  <c r="AH40" i="18"/>
  <c r="P8" i="18"/>
  <c r="AB12" i="18"/>
  <c r="AL38" i="18"/>
  <c r="J44" i="18"/>
  <c r="Z22" i="18"/>
  <c r="AF34" i="18"/>
  <c r="X8" i="18"/>
  <c r="X40" i="18"/>
  <c r="AH44" i="18"/>
  <c r="R40" i="18"/>
  <c r="Z28" i="18"/>
  <c r="AB40" i="18"/>
  <c r="Z12" i="18"/>
  <c r="J14" i="18"/>
  <c r="AL26" i="18"/>
  <c r="N34" i="18"/>
  <c r="L26" i="18"/>
  <c r="AF22" i="18"/>
  <c r="J8" i="18"/>
  <c r="Z18" i="18"/>
  <c r="AH16" i="18"/>
  <c r="V36" i="18"/>
  <c r="T14" i="18"/>
  <c r="V20" i="18"/>
  <c r="AH42" i="18"/>
  <c r="V14" i="18"/>
  <c r="AL18" i="18"/>
  <c r="Z38" i="18"/>
  <c r="R18" i="18"/>
  <c r="AF14" i="18"/>
  <c r="AL28" i="18"/>
  <c r="L8" i="18"/>
  <c r="P42" i="18"/>
  <c r="T26" i="18"/>
  <c r="T18" i="18"/>
  <c r="X38" i="18"/>
  <c r="AJ10" i="18"/>
  <c r="AJ34" i="18"/>
  <c r="R6" i="18"/>
  <c r="AH34" i="18"/>
  <c r="L38" i="18"/>
  <c r="T24" i="18"/>
  <c r="AB30" i="18"/>
  <c r="T10" i="18"/>
  <c r="P32" i="18"/>
  <c r="AJ38" i="18"/>
  <c r="N42" i="18"/>
  <c r="V22" i="18"/>
  <c r="AD34" i="18"/>
  <c r="V8" i="18"/>
  <c r="AB22" i="18"/>
  <c r="AH22" i="18"/>
  <c r="V42" i="18"/>
  <c r="T20" i="18"/>
  <c r="AB18" i="18"/>
  <c r="N10" i="18"/>
  <c r="V6" i="18"/>
  <c r="AJ8" i="18"/>
  <c r="V30" i="18"/>
  <c r="L20" i="18"/>
  <c r="X14" i="18"/>
  <c r="AL14" i="18"/>
  <c r="R8" i="18"/>
  <c r="AH14" i="18"/>
  <c r="V34" i="18"/>
  <c r="J16" i="18"/>
  <c r="V18" i="18"/>
  <c r="T42" i="18"/>
  <c r="AB20" i="18"/>
  <c r="V44" i="18"/>
  <c r="X18" i="18"/>
  <c r="AF36" i="18"/>
  <c r="V24" i="18"/>
  <c r="J36" i="18"/>
  <c r="AJ12" i="18"/>
  <c r="L16" i="18"/>
  <c r="AJ28" i="18"/>
  <c r="L36" i="18"/>
  <c r="J28" i="18"/>
  <c r="AD24" i="18"/>
  <c r="P6" i="18"/>
  <c r="R22" i="18"/>
  <c r="AL32" i="18"/>
  <c r="J38" i="18"/>
  <c r="R24" i="18"/>
  <c r="AF28" i="18"/>
  <c r="R10" i="18"/>
  <c r="AD8" i="18"/>
  <c r="AJ16" i="18"/>
  <c r="X36" i="18"/>
  <c r="P16" i="18"/>
  <c r="X20" i="18"/>
  <c r="AL30" i="18"/>
  <c r="AJ30" i="18"/>
  <c r="R44" i="18"/>
  <c r="R32" i="18"/>
  <c r="AB44" i="18"/>
  <c r="AF8" i="18"/>
  <c r="P44" i="18"/>
  <c r="AH36" i="18"/>
  <c r="AH12" i="18"/>
  <c r="P36" i="18"/>
  <c r="N16" i="18"/>
  <c r="AD12" i="18"/>
  <c r="Z44" i="18"/>
  <c r="L12" i="18"/>
  <c r="P30" i="18"/>
  <c r="T12" i="18"/>
  <c r="X10" i="18"/>
  <c r="P18" i="18"/>
  <c r="R36" i="18"/>
  <c r="L34" i="18"/>
  <c r="AD30" i="18"/>
  <c r="N22" i="18"/>
  <c r="AB36" i="18"/>
  <c r="T34" i="18"/>
  <c r="AL22" i="18"/>
  <c r="Z42" i="18"/>
  <c r="L22" i="18"/>
  <c r="AF18" i="18"/>
  <c r="N6" i="18"/>
  <c r="R14" i="18"/>
  <c r="AH28" i="18"/>
  <c r="N32" i="18"/>
  <c r="N26" i="18"/>
  <c r="AB24" i="18"/>
  <c r="J6" i="18"/>
  <c r="J12" i="18"/>
  <c r="AH8" i="18"/>
  <c r="X30" i="18"/>
  <c r="J20" i="18"/>
  <c r="Z14" i="18"/>
  <c r="R38" i="18"/>
  <c r="AJ42" i="18"/>
  <c r="T38" i="18"/>
  <c r="V28" i="18"/>
  <c r="AD38" i="18"/>
  <c r="V12" i="18"/>
  <c r="N30" i="18"/>
  <c r="X24" i="18"/>
  <c r="R42" i="18"/>
  <c r="R30" i="18"/>
  <c r="AB42" i="18"/>
  <c r="AF6" i="18"/>
  <c r="T30" i="18"/>
  <c r="AB16" i="18"/>
  <c r="Z32" i="18"/>
  <c r="L40" i="18"/>
  <c r="P22" i="18"/>
  <c r="Z16" i="18"/>
  <c r="AH18" i="18"/>
  <c r="V38" i="18"/>
  <c r="T16" i="18"/>
  <c r="AB14" i="18"/>
  <c r="AH26" i="18"/>
  <c r="AB38" i="18"/>
  <c r="AJ22" i="18"/>
  <c r="X42" i="18"/>
  <c r="J22" i="18"/>
  <c r="AD18" i="18"/>
  <c r="N8" i="18"/>
  <c r="AL40" i="18"/>
  <c r="T44" i="18"/>
  <c r="T32" i="18"/>
  <c r="AD44" i="18"/>
  <c r="AB10" i="18"/>
  <c r="Z34" i="18"/>
  <c r="AL36" i="18"/>
  <c r="J42" i="18"/>
  <c r="R28" i="18"/>
  <c r="AF32" i="18"/>
  <c r="X6" i="18"/>
  <c r="T36" i="18"/>
  <c r="AJ40" i="18"/>
  <c r="N44" i="18"/>
  <c r="Z24" i="18"/>
  <c r="AD36" i="18"/>
  <c r="V10" i="18"/>
  <c r="L24" i="18"/>
  <c r="AD14" i="18"/>
  <c r="AF40" i="18"/>
  <c r="AH20" i="18"/>
  <c r="AB32" i="18"/>
  <c r="X34" i="18"/>
  <c r="N14" i="18"/>
  <c r="L28" i="18"/>
  <c r="P12" i="18"/>
  <c r="N18" i="18"/>
  <c r="P26" i="18"/>
  <c r="AL10" i="18"/>
  <c r="V32" i="18"/>
  <c r="J18" i="18"/>
  <c r="X16" i="18"/>
  <c r="AJ20" i="18"/>
  <c r="AD16" i="18"/>
  <c r="AL16" i="18"/>
  <c r="Z36" i="18"/>
  <c r="R16" i="18"/>
  <c r="Z20" i="18"/>
  <c r="AJ36" i="18"/>
  <c r="AL42" i="18"/>
  <c r="P40" i="18"/>
  <c r="X28" i="18"/>
  <c r="AF38" i="18"/>
  <c r="X12" i="18"/>
  <c r="Z26" i="18"/>
  <c r="AH32" i="18"/>
  <c r="J32" i="18"/>
  <c r="T22" i="18"/>
  <c r="AB28" i="18"/>
  <c r="T8" i="18"/>
  <c r="N24" i="18"/>
  <c r="AL34" i="18"/>
  <c r="J40" i="18"/>
  <c r="R26" i="18"/>
  <c r="AF30" i="18"/>
  <c r="R12" i="18"/>
  <c r="AD42" i="18"/>
  <c r="P14" i="18"/>
  <c r="AD6" i="18"/>
  <c r="P38" i="18"/>
  <c r="AL44" i="18"/>
  <c r="N38" i="18"/>
  <c r="AD26" i="18"/>
  <c r="AH6" i="18"/>
  <c r="R34" i="18"/>
  <c r="N20" i="18"/>
  <c r="AF10" i="18"/>
  <c r="AH10" i="18"/>
  <c r="Z10" i="18"/>
  <c r="AL12" i="18"/>
  <c r="Z30" i="18"/>
  <c r="L18" i="18"/>
  <c r="V16" i="18"/>
  <c r="J34" i="18"/>
  <c r="AH38" i="18"/>
  <c r="L42" i="18"/>
  <c r="T28" i="18"/>
  <c r="AB34" i="18"/>
  <c r="Z6" i="18"/>
  <c r="P20" i="18"/>
  <c r="AJ26" i="18"/>
  <c r="N36" i="18"/>
  <c r="J26" i="18"/>
  <c r="AD22" i="18"/>
  <c r="J10" i="18"/>
  <c r="AF42" i="18"/>
  <c r="AH30" i="18"/>
  <c r="L32" i="18"/>
  <c r="N28" i="18"/>
  <c r="AB26" i="18"/>
  <c r="T6" i="18"/>
  <c r="AF20" i="18"/>
  <c r="AL8" i="18"/>
  <c r="Z8" i="18"/>
  <c r="V40" i="18"/>
  <c r="AJ18" i="18"/>
  <c r="AF12" i="18"/>
  <c r="AF24" i="18"/>
  <c r="L30" i="18"/>
  <c r="AJ6" i="18"/>
  <c r="L14" i="18"/>
  <c r="L6" i="18"/>
  <c r="R13" i="1"/>
  <c r="Q13" i="1"/>
  <c r="AG13" i="1" l="1"/>
  <c r="AF13" i="1" l="1"/>
  <c r="AH7" i="19" s="1"/>
  <c r="AG14" i="1"/>
  <c r="AF14" i="1" s="1"/>
  <c r="AH14" i="1" s="1"/>
  <c r="U46" i="19" l="1"/>
  <c r="M52" i="19"/>
  <c r="K40" i="19"/>
  <c r="AH19" i="19"/>
  <c r="AL29" i="19"/>
  <c r="AJ40" i="19"/>
  <c r="AH51" i="19"/>
  <c r="AL12" i="19"/>
  <c r="Y52" i="19"/>
  <c r="X39" i="19"/>
  <c r="R45" i="19"/>
  <c r="S52" i="19"/>
  <c r="K48" i="19"/>
  <c r="O45" i="19"/>
  <c r="AL24" i="19"/>
  <c r="AJ35" i="19"/>
  <c r="AH46" i="19"/>
  <c r="AL6" i="19"/>
  <c r="Y47" i="19"/>
  <c r="Q37" i="19"/>
  <c r="W42" i="19"/>
  <c r="P46" i="19"/>
  <c r="N51" i="19"/>
  <c r="L39" i="19"/>
  <c r="AI18" i="19"/>
  <c r="AM28" i="19"/>
  <c r="AK39" i="19"/>
  <c r="AI50" i="19"/>
  <c r="AM11" i="19"/>
  <c r="Z51" i="19"/>
  <c r="S39" i="19"/>
  <c r="Y44" i="19"/>
  <c r="P49" i="19"/>
  <c r="N54" i="19"/>
  <c r="L42" i="19"/>
  <c r="AI21" i="19"/>
  <c r="AM31" i="19"/>
  <c r="AK42" i="19"/>
  <c r="AI53" i="19"/>
  <c r="AM14" i="19"/>
  <c r="Z54" i="19"/>
  <c r="Z40" i="19"/>
  <c r="Y26" i="19"/>
  <c r="Q53" i="19"/>
  <c r="O48" i="19"/>
  <c r="L36" i="19"/>
  <c r="AJ25" i="19"/>
  <c r="AH36" i="19"/>
  <c r="AL46" i="19"/>
  <c r="AJ8" i="19"/>
  <c r="W48" i="19"/>
  <c r="U37" i="19"/>
  <c r="AA42" i="19"/>
  <c r="T46" i="19"/>
  <c r="L52" i="19"/>
  <c r="J40" i="19"/>
  <c r="AM18" i="19"/>
  <c r="AK29" i="19"/>
  <c r="AI40" i="19"/>
  <c r="AM50" i="19"/>
  <c r="AK12" i="19"/>
  <c r="X52" i="19"/>
  <c r="W39" i="19"/>
  <c r="Q45" i="19"/>
  <c r="J48" i="19"/>
  <c r="AM45" i="19"/>
  <c r="V42" i="19"/>
  <c r="S26" i="19"/>
  <c r="K32" i="19"/>
  <c r="U18" i="19"/>
  <c r="M21" i="19"/>
  <c r="AD30" i="19"/>
  <c r="AB41" i="19"/>
  <c r="AF51" i="19"/>
  <c r="X19" i="19"/>
  <c r="AL19" i="19"/>
  <c r="AJ13" i="19"/>
  <c r="V31" i="19"/>
  <c r="T28" i="19"/>
  <c r="L34" i="19"/>
  <c r="P23" i="19"/>
  <c r="N25" i="19"/>
  <c r="AE34" i="19"/>
  <c r="AC45" i="19"/>
  <c r="AG55" i="19"/>
  <c r="T53" i="19"/>
  <c r="Q48" i="19"/>
  <c r="O53" i="19"/>
  <c r="M41" i="19"/>
  <c r="AJ20" i="19"/>
  <c r="AH31" i="19"/>
  <c r="AL41" i="19"/>
  <c r="AJ52" i="19"/>
  <c r="AH14" i="19"/>
  <c r="AA53" i="19"/>
  <c r="T40" i="19"/>
  <c r="Z45" i="19"/>
  <c r="U53" i="19"/>
  <c r="M49" i="19"/>
  <c r="L37" i="19"/>
  <c r="AH26" i="19"/>
  <c r="AL36" i="19"/>
  <c r="AJ47" i="19"/>
  <c r="AH9" i="19"/>
  <c r="AA48" i="19"/>
  <c r="Y37" i="19"/>
  <c r="S43" i="19"/>
  <c r="R47" i="19"/>
  <c r="J53" i="19"/>
  <c r="N40" i="19"/>
  <c r="AK19" i="19"/>
  <c r="AI30" i="19"/>
  <c r="AM40" i="19"/>
  <c r="AK51" i="19"/>
  <c r="AI13" i="19"/>
  <c r="V53" i="19"/>
  <c r="AA39" i="19"/>
  <c r="U45" i="19"/>
  <c r="R50" i="19"/>
  <c r="J46" i="19"/>
  <c r="N43" i="19"/>
  <c r="AK22" i="19"/>
  <c r="AI33" i="19"/>
  <c r="AM43" i="19"/>
  <c r="AK54" i="19"/>
  <c r="AJ7" i="19"/>
  <c r="P36" i="19"/>
  <c r="V41" i="19"/>
  <c r="AA27" i="19"/>
  <c r="S54" i="19"/>
  <c r="K50" i="19"/>
  <c r="AH16" i="19"/>
  <c r="AL26" i="19"/>
  <c r="AJ37" i="19"/>
  <c r="AH48" i="19"/>
  <c r="AL9" i="19"/>
  <c r="Y49" i="19"/>
  <c r="R38" i="19"/>
  <c r="W43" i="19"/>
  <c r="P48" i="19"/>
  <c r="N53" i="19"/>
  <c r="L41" i="19"/>
  <c r="AI20" i="19"/>
  <c r="AM30" i="19"/>
  <c r="AK41" i="19"/>
  <c r="AI52" i="19"/>
  <c r="AM13" i="19"/>
  <c r="Z53" i="19"/>
  <c r="S40" i="19"/>
  <c r="Y45" i="19"/>
  <c r="L40" i="19"/>
  <c r="AI51" i="19"/>
  <c r="S45" i="19"/>
  <c r="O27" i="19"/>
  <c r="S32" i="19"/>
  <c r="Q20" i="19"/>
  <c r="O22" i="19"/>
  <c r="AF31" i="19"/>
  <c r="AD42" i="19"/>
  <c r="AB53" i="19"/>
  <c r="AF19" i="19"/>
  <c r="AH25" i="19"/>
  <c r="AA47" i="19"/>
  <c r="X32" i="19"/>
  <c r="P29" i="19"/>
  <c r="T34" i="19"/>
  <c r="R24" i="19"/>
  <c r="S49" i="19"/>
  <c r="K55" i="19"/>
  <c r="O42" i="19"/>
  <c r="AL21" i="19"/>
  <c r="AJ32" i="19"/>
  <c r="AH43" i="19"/>
  <c r="AL53" i="19"/>
  <c r="AJ15" i="19"/>
  <c r="W55" i="19"/>
  <c r="Q41" i="19"/>
  <c r="V27" i="19"/>
  <c r="Q55" i="19"/>
  <c r="O50" i="19"/>
  <c r="AL16" i="19"/>
  <c r="AJ27" i="19"/>
  <c r="AH38" i="19"/>
  <c r="AL48" i="19"/>
  <c r="AJ10" i="19"/>
  <c r="W50" i="19"/>
  <c r="V38" i="19"/>
  <c r="P44" i="19"/>
  <c r="T48" i="19"/>
  <c r="L54" i="19"/>
  <c r="J42" i="19"/>
  <c r="AM20" i="19"/>
  <c r="AK31" i="19"/>
  <c r="AI42" i="19"/>
  <c r="AM52" i="19"/>
  <c r="AK14" i="19"/>
  <c r="X54" i="19"/>
  <c r="X40" i="19"/>
  <c r="W26" i="19"/>
  <c r="T51" i="19"/>
  <c r="L47" i="19"/>
  <c r="J45" i="19"/>
  <c r="AM23" i="19"/>
  <c r="AK34" i="19"/>
  <c r="AI45" i="19"/>
  <c r="AM55" i="19"/>
  <c r="Z46" i="19"/>
  <c r="X36" i="19"/>
  <c r="R42" i="19"/>
  <c r="W29" i="19"/>
  <c r="U55" i="19"/>
  <c r="M38" i="19"/>
  <c r="AJ17" i="19"/>
  <c r="AH28" i="19"/>
  <c r="AL38" i="19"/>
  <c r="AJ49" i="19"/>
  <c r="AH11" i="19"/>
  <c r="AA50" i="19"/>
  <c r="Z38" i="19"/>
  <c r="T44" i="19"/>
  <c r="R49" i="19"/>
  <c r="J55" i="19"/>
  <c r="N42" i="19"/>
  <c r="AK21" i="19"/>
  <c r="AI32" i="19"/>
  <c r="AM42" i="19"/>
  <c r="AK53" i="19"/>
  <c r="AI15" i="19"/>
  <c r="V55" i="19"/>
  <c r="P41" i="19"/>
  <c r="AA26" i="19"/>
  <c r="N45" i="19"/>
  <c r="AK6" i="19"/>
  <c r="V29" i="19"/>
  <c r="K28" i="19"/>
  <c r="O33" i="19"/>
  <c r="S21" i="19"/>
  <c r="K24" i="19"/>
  <c r="AB33" i="19"/>
  <c r="AF43" i="19"/>
  <c r="AD54" i="19"/>
  <c r="S47" i="19"/>
  <c r="AJ30" i="19"/>
  <c r="U50" i="19"/>
  <c r="M46" i="19"/>
  <c r="K44" i="19"/>
  <c r="AH23" i="19"/>
  <c r="AL33" i="19"/>
  <c r="AJ44" i="19"/>
  <c r="AH55" i="19"/>
  <c r="AM7" i="19"/>
  <c r="S36" i="19"/>
  <c r="Y41" i="19"/>
  <c r="Z37" i="19"/>
  <c r="M51" i="19"/>
  <c r="K39" i="19"/>
  <c r="AH18" i="19"/>
  <c r="AL28" i="19"/>
  <c r="AJ39" i="19"/>
  <c r="AH50" i="19"/>
  <c r="AL11" i="19"/>
  <c r="Y51" i="19"/>
  <c r="R39" i="19"/>
  <c r="X44" i="19"/>
  <c r="P50" i="19"/>
  <c r="N55" i="19"/>
  <c r="L43" i="19"/>
  <c r="AI22" i="19"/>
  <c r="AM32" i="19"/>
  <c r="AK43" i="19"/>
  <c r="AI54" i="19"/>
  <c r="AM15" i="19"/>
  <c r="Z55" i="19"/>
  <c r="T41" i="19"/>
  <c r="Y27" i="19"/>
  <c r="P53" i="19"/>
  <c r="N48" i="19"/>
  <c r="K36" i="19"/>
  <c r="AI25" i="19"/>
  <c r="AM35" i="19"/>
  <c r="AK46" i="19"/>
  <c r="AI8" i="19"/>
  <c r="V48" i="19"/>
  <c r="T37" i="19"/>
  <c r="Z42" i="19"/>
  <c r="S46" i="19"/>
  <c r="K52" i="19"/>
  <c r="O39" i="19"/>
  <c r="AL18" i="19"/>
  <c r="AJ29" i="19"/>
  <c r="AH40" i="19"/>
  <c r="AL50" i="19"/>
  <c r="AJ12" i="19"/>
  <c r="W52" i="19"/>
  <c r="V39" i="19"/>
  <c r="P45" i="19"/>
  <c r="T50" i="19"/>
  <c r="L46" i="19"/>
  <c r="J44" i="19"/>
  <c r="AM22" i="19"/>
  <c r="AK33" i="19"/>
  <c r="AI44" i="19"/>
  <c r="AM54" i="19"/>
  <c r="AL7" i="19"/>
  <c r="R36" i="19"/>
  <c r="X41" i="19"/>
  <c r="W28" i="19"/>
  <c r="AI19" i="19"/>
  <c r="AM12" i="19"/>
  <c r="AA30" i="19"/>
  <c r="S28" i="19"/>
  <c r="K34" i="19"/>
  <c r="U22" i="19"/>
  <c r="M25" i="19"/>
  <c r="AD34" i="19"/>
  <c r="AB45" i="19"/>
  <c r="AF55" i="19"/>
  <c r="U52" i="19"/>
  <c r="Q52" i="19"/>
  <c r="O47" i="19"/>
  <c r="M45" i="19"/>
  <c r="AJ24" i="19"/>
  <c r="AH35" i="19"/>
  <c r="AL45" i="19"/>
  <c r="AJ6" i="19"/>
  <c r="W47" i="19"/>
  <c r="AA36" i="19"/>
  <c r="U42" i="19"/>
  <c r="Q47" i="19"/>
  <c r="O52" i="19"/>
  <c r="M40" i="19"/>
  <c r="AJ19" i="19"/>
  <c r="AH30" i="19"/>
  <c r="AL40" i="19"/>
  <c r="AJ51" i="19"/>
  <c r="AH13" i="19"/>
  <c r="AA52" i="19"/>
  <c r="Z39" i="19"/>
  <c r="T45" i="19"/>
  <c r="R51" i="19"/>
  <c r="J47" i="19"/>
  <c r="N44" i="19"/>
  <c r="AK23" i="19"/>
  <c r="AI34" i="19"/>
  <c r="AM44" i="19"/>
  <c r="AK55" i="19"/>
  <c r="X46" i="19"/>
  <c r="V36" i="19"/>
  <c r="P42" i="19"/>
  <c r="AA28" i="19"/>
  <c r="R54" i="19"/>
  <c r="J50" i="19"/>
  <c r="J36" i="19"/>
  <c r="AK26" i="19"/>
  <c r="AI37" i="19"/>
  <c r="AM47" i="19"/>
  <c r="AK9" i="19"/>
  <c r="X49" i="19"/>
  <c r="Q38" i="19"/>
  <c r="V43" i="19"/>
  <c r="U47" i="19"/>
  <c r="M53" i="19"/>
  <c r="K41" i="19"/>
  <c r="AH20" i="19"/>
  <c r="AL30" i="19"/>
  <c r="AJ41" i="19"/>
  <c r="AH52" i="19"/>
  <c r="AL13" i="19"/>
  <c r="Y53" i="19"/>
  <c r="R40" i="19"/>
  <c r="X45" i="19"/>
  <c r="P52" i="19"/>
  <c r="N47" i="19"/>
  <c r="L45" i="19"/>
  <c r="AI24" i="19"/>
  <c r="AM34" i="19"/>
  <c r="AK45" i="19"/>
  <c r="AI6" i="19"/>
  <c r="V47" i="19"/>
  <c r="Z36" i="19"/>
  <c r="T42" i="19"/>
  <c r="Y29" i="19"/>
  <c r="AK24" i="19"/>
  <c r="X47" i="19"/>
  <c r="W32" i="19"/>
  <c r="O29" i="19"/>
  <c r="S34" i="19"/>
  <c r="Q24" i="19"/>
  <c r="K17" i="19"/>
  <c r="AF35" i="19"/>
  <c r="AD46" i="19"/>
  <c r="AB16" i="19"/>
  <c r="K53" i="19"/>
  <c r="AH41" i="19"/>
  <c r="P40" i="19"/>
  <c r="L26" i="19"/>
  <c r="P31" i="19"/>
  <c r="T17" i="19"/>
  <c r="L20" i="19"/>
  <c r="AC29" i="19"/>
  <c r="AG39" i="19"/>
  <c r="AE50" i="19"/>
  <c r="AC18" i="19"/>
  <c r="S53" i="19"/>
  <c r="K49" i="19"/>
  <c r="N36" i="19"/>
  <c r="AL25" i="19"/>
  <c r="AJ36" i="19"/>
  <c r="AH47" i="19"/>
  <c r="AL8" i="19"/>
  <c r="Y48" i="19"/>
  <c r="W37" i="19"/>
  <c r="Q43" i="19"/>
  <c r="S48" i="19"/>
  <c r="K54" i="19"/>
  <c r="O41" i="19"/>
  <c r="AL20" i="19"/>
  <c r="AJ31" i="19"/>
  <c r="AH42" i="19"/>
  <c r="AL52" i="19"/>
  <c r="AJ14" i="19"/>
  <c r="W54" i="19"/>
  <c r="V40" i="19"/>
  <c r="V26" i="19"/>
  <c r="T52" i="19"/>
  <c r="L48" i="19"/>
  <c r="O36" i="19"/>
  <c r="AM24" i="19"/>
  <c r="AK35" i="19"/>
  <c r="AI46" i="19"/>
  <c r="AM6" i="19"/>
  <c r="Z47" i="19"/>
  <c r="R37" i="19"/>
  <c r="X42" i="19"/>
  <c r="Q46" i="19"/>
  <c r="T55" i="19"/>
  <c r="L38" i="19"/>
  <c r="AI17" i="19"/>
  <c r="AM27" i="19"/>
  <c r="AK38" i="19"/>
  <c r="AI49" i="19"/>
  <c r="AM10" i="19"/>
  <c r="Z50" i="19"/>
  <c r="Y38" i="19"/>
  <c r="S44" i="19"/>
  <c r="Q49" i="19"/>
  <c r="O54" i="19"/>
  <c r="M42" i="19"/>
  <c r="AJ21" i="19"/>
  <c r="AH32" i="19"/>
  <c r="AL42" i="19"/>
  <c r="AJ53" i="19"/>
  <c r="AH15" i="19"/>
  <c r="AA54" i="19"/>
  <c r="AA40" i="19"/>
  <c r="Z26" i="19"/>
  <c r="R53" i="19"/>
  <c r="J49" i="19"/>
  <c r="M36" i="19"/>
  <c r="AK25" i="19"/>
  <c r="AI36" i="19"/>
  <c r="AM46" i="19"/>
  <c r="AK8" i="19"/>
  <c r="X48" i="19"/>
  <c r="V37" i="19"/>
  <c r="P43" i="19"/>
  <c r="P47" i="19"/>
  <c r="AM29" i="19"/>
  <c r="Z52" i="19"/>
  <c r="Y33" i="19"/>
  <c r="K30" i="19"/>
  <c r="O35" i="19"/>
  <c r="S25" i="19"/>
  <c r="AD26" i="19"/>
  <c r="AB37" i="19"/>
  <c r="AF47" i="19"/>
  <c r="X17" i="19"/>
  <c r="M48" i="19"/>
  <c r="AJ46" i="19"/>
  <c r="Y42" i="19"/>
  <c r="T26" i="19"/>
  <c r="L32" i="19"/>
  <c r="P19" i="19"/>
  <c r="N21" i="19"/>
  <c r="U54" i="19"/>
  <c r="M50" i="19"/>
  <c r="AJ16" i="19"/>
  <c r="AH27" i="19"/>
  <c r="AL37" i="19"/>
  <c r="AJ48" i="19"/>
  <c r="AH10" i="19"/>
  <c r="AA49" i="19"/>
  <c r="T38" i="19"/>
  <c r="Y43" i="19"/>
  <c r="U49" i="19"/>
  <c r="M55" i="19"/>
  <c r="K43" i="19"/>
  <c r="AH22" i="19"/>
  <c r="AL32" i="19"/>
  <c r="AJ43" i="19"/>
  <c r="AH54" i="19"/>
  <c r="AL15" i="19"/>
  <c r="Y55" i="19"/>
  <c r="S41" i="19"/>
  <c r="X27" i="19"/>
  <c r="P54" i="19"/>
  <c r="N49" i="19"/>
  <c r="M37" i="19"/>
  <c r="AI26" i="19"/>
  <c r="AM36" i="19"/>
  <c r="AK47" i="19"/>
  <c r="AI9" i="19"/>
  <c r="V49" i="19"/>
  <c r="AA37" i="19"/>
  <c r="T43" i="19"/>
  <c r="R46" i="19"/>
  <c r="J52" i="19"/>
  <c r="N39" i="19"/>
  <c r="AK18" i="19"/>
  <c r="AI29" i="19"/>
  <c r="AM39" i="19"/>
  <c r="AK50" i="19"/>
  <c r="AI12" i="19"/>
  <c r="V52" i="19"/>
  <c r="U39" i="19"/>
  <c r="AA44" i="19"/>
  <c r="S50" i="19"/>
  <c r="K46" i="19"/>
  <c r="O43" i="19"/>
  <c r="AL22" i="19"/>
  <c r="AJ33" i="19"/>
  <c r="AH44" i="19"/>
  <c r="AL54" i="19"/>
  <c r="AK7" i="19"/>
  <c r="Q36" i="19"/>
  <c r="W41" i="19"/>
  <c r="V28" i="19"/>
  <c r="T54" i="19"/>
  <c r="L50" i="19"/>
  <c r="AI16" i="19"/>
  <c r="AM26" i="19"/>
  <c r="AK37" i="19"/>
  <c r="AI48" i="19"/>
  <c r="AM9" i="19"/>
  <c r="Z49" i="19"/>
  <c r="S38" i="19"/>
  <c r="X43" i="19"/>
  <c r="R52" i="19"/>
  <c r="AI35" i="19"/>
  <c r="P37" i="19"/>
  <c r="AA34" i="19"/>
  <c r="S30" i="19"/>
  <c r="Q16" i="19"/>
  <c r="O18" i="19"/>
  <c r="AF27" i="19"/>
  <c r="AD38" i="19"/>
  <c r="AB49" i="19"/>
  <c r="AF17" i="19"/>
  <c r="O40" i="19"/>
  <c r="K51" i="19"/>
  <c r="O38" i="19"/>
  <c r="AL17" i="19"/>
  <c r="AJ28" i="19"/>
  <c r="AH39" i="19"/>
  <c r="AL49" i="19"/>
  <c r="AJ11" i="19"/>
  <c r="W51" i="19"/>
  <c r="P39" i="19"/>
  <c r="V44" i="19"/>
  <c r="Q51" i="19"/>
  <c r="O46" i="19"/>
  <c r="M44" i="19"/>
  <c r="AJ23" i="19"/>
  <c r="AH34" i="19"/>
  <c r="AL44" i="19"/>
  <c r="AJ55" i="19"/>
  <c r="W46" i="19"/>
  <c r="U36" i="19"/>
  <c r="AA41" i="19"/>
  <c r="Z28" i="19"/>
  <c r="R55" i="19"/>
  <c r="J38" i="19"/>
  <c r="AM16" i="19"/>
  <c r="AK27" i="19"/>
  <c r="AI38" i="19"/>
  <c r="AM48" i="19"/>
  <c r="AK10" i="19"/>
  <c r="X50" i="19"/>
  <c r="W38" i="19"/>
  <c r="Q44" i="19"/>
  <c r="T47" i="19"/>
  <c r="L53" i="19"/>
  <c r="J41" i="19"/>
  <c r="AM19" i="19"/>
  <c r="AK30" i="19"/>
  <c r="AI41" i="19"/>
  <c r="AM51" i="19"/>
  <c r="AK13" i="19"/>
  <c r="X53" i="19"/>
  <c r="Q40" i="19"/>
  <c r="W45" i="19"/>
  <c r="U51" i="19"/>
  <c r="M47" i="19"/>
  <c r="K45" i="19"/>
  <c r="AH24" i="19"/>
  <c r="AL34" i="19"/>
  <c r="AJ45" i="19"/>
  <c r="AH6" i="19"/>
  <c r="AA46" i="19"/>
  <c r="Y36" i="19"/>
  <c r="S42" i="19"/>
  <c r="X29" i="19"/>
  <c r="J51" i="19"/>
  <c r="N38" i="19"/>
  <c r="AK17" i="19"/>
  <c r="AI28" i="19"/>
  <c r="AM38" i="19"/>
  <c r="AK49" i="19"/>
  <c r="AI11" i="19"/>
  <c r="V51" i="19"/>
  <c r="AA38" i="19"/>
  <c r="U44" i="19"/>
  <c r="N52" i="19"/>
  <c r="AK40" i="19"/>
  <c r="Y39" i="19"/>
  <c r="K26" i="19"/>
  <c r="O31" i="19"/>
  <c r="S17" i="19"/>
  <c r="K20" i="19"/>
  <c r="AB29" i="19"/>
  <c r="AF39" i="19"/>
  <c r="AD50" i="19"/>
  <c r="AB18" i="19"/>
  <c r="O37" i="19"/>
  <c r="AL35" i="19"/>
  <c r="V35" i="19"/>
  <c r="R16" i="19"/>
  <c r="AE26" i="19"/>
  <c r="AC41" i="19"/>
  <c r="AE54" i="19"/>
  <c r="L49" i="19"/>
  <c r="AI47" i="19"/>
  <c r="R43" i="19"/>
  <c r="U26" i="19"/>
  <c r="M32" i="19"/>
  <c r="Q19" i="19"/>
  <c r="O21" i="19"/>
  <c r="AF30" i="19"/>
  <c r="AD41" i="19"/>
  <c r="AB52" i="19"/>
  <c r="Z19" i="19"/>
  <c r="J43" i="19"/>
  <c r="AM53" i="19"/>
  <c r="W27" i="19"/>
  <c r="S27" i="19"/>
  <c r="AH17" i="19"/>
  <c r="AL10" i="19"/>
  <c r="X30" i="19"/>
  <c r="P28" i="19"/>
  <c r="T33" i="19"/>
  <c r="R22" i="19"/>
  <c r="J25" i="19"/>
  <c r="AG33" i="19"/>
  <c r="U48" i="19"/>
  <c r="Y30" i="19"/>
  <c r="N35" i="19"/>
  <c r="AC26" i="19"/>
  <c r="AB47" i="19"/>
  <c r="W20" i="19"/>
  <c r="AC25" i="19"/>
  <c r="U9" i="19"/>
  <c r="AE12" i="19"/>
  <c r="M7" i="19"/>
  <c r="AH53" i="19"/>
  <c r="AE35" i="19"/>
  <c r="U11" i="19"/>
  <c r="L19" i="19"/>
  <c r="AF6" i="19"/>
  <c r="O49" i="19"/>
  <c r="Y34" i="19"/>
  <c r="P18" i="19"/>
  <c r="AE29" i="19"/>
  <c r="AE49" i="19"/>
  <c r="AG20" i="19"/>
  <c r="T6" i="19"/>
  <c r="AD9" i="19"/>
  <c r="V13" i="19"/>
  <c r="O8" i="19"/>
  <c r="P16" i="19"/>
  <c r="U7" i="19"/>
  <c r="W49" i="19"/>
  <c r="AE33" i="19"/>
  <c r="Z9" i="19"/>
  <c r="AH21" i="19"/>
  <c r="M27" i="19"/>
  <c r="U20" i="19"/>
  <c r="AD32" i="19"/>
  <c r="AE51" i="19"/>
  <c r="AE21" i="19"/>
  <c r="AC6" i="19"/>
  <c r="U10" i="19"/>
  <c r="AE13" i="19"/>
  <c r="L10" i="19"/>
  <c r="R30" i="19"/>
  <c r="AA20" i="19"/>
  <c r="J8" i="19"/>
  <c r="Y21" i="19"/>
  <c r="O6" i="19"/>
  <c r="P38" i="19"/>
  <c r="M33" i="19"/>
  <c r="O23" i="19"/>
  <c r="AD43" i="19"/>
  <c r="Y18" i="19"/>
  <c r="AB24" i="19"/>
  <c r="Z8" i="19"/>
  <c r="R12" i="19"/>
  <c r="AB15" i="19"/>
  <c r="O15" i="19"/>
  <c r="AA17" i="19"/>
  <c r="U15" i="19"/>
  <c r="J35" i="19"/>
  <c r="X6" i="19"/>
  <c r="M54" i="19"/>
  <c r="W33" i="19"/>
  <c r="U16" i="19"/>
  <c r="AD28" i="19"/>
  <c r="AE48" i="19"/>
  <c r="AC20" i="19"/>
  <c r="Q6" i="19"/>
  <c r="AA9" i="19"/>
  <c r="S13" i="19"/>
  <c r="L8" i="19"/>
  <c r="Q26" i="19"/>
  <c r="O9" i="19"/>
  <c r="AG52" i="19"/>
  <c r="X24" i="19"/>
  <c r="U29" i="19"/>
  <c r="M12" i="19"/>
  <c r="AD39" i="19"/>
  <c r="K25" i="19"/>
  <c r="T9" i="19"/>
  <c r="R6" i="19"/>
  <c r="AE16" i="19"/>
  <c r="AD12" i="19"/>
  <c r="K15" i="19"/>
  <c r="V30" i="19"/>
  <c r="AL51" i="19"/>
  <c r="P27" i="19"/>
  <c r="R20" i="19"/>
  <c r="AG27" i="19"/>
  <c r="AE42" i="19"/>
  <c r="AC16" i="19"/>
  <c r="N41" i="19"/>
  <c r="AK52" i="19"/>
  <c r="AA45" i="19"/>
  <c r="Q27" i="19"/>
  <c r="U32" i="19"/>
  <c r="S20" i="19"/>
  <c r="K23" i="19"/>
  <c r="AB32" i="19"/>
  <c r="AF42" i="19"/>
  <c r="AD53" i="19"/>
  <c r="V20" i="19"/>
  <c r="AK16" i="19"/>
  <c r="AI10" i="19"/>
  <c r="W30" i="19"/>
  <c r="O28" i="19"/>
  <c r="AJ22" i="19"/>
  <c r="AI7" i="19"/>
  <c r="Z31" i="19"/>
  <c r="L29" i="19"/>
  <c r="P34" i="19"/>
  <c r="T23" i="19"/>
  <c r="M16" i="19"/>
  <c r="AC35" i="19"/>
  <c r="K47" i="19"/>
  <c r="V34" i="19"/>
  <c r="R17" i="19"/>
  <c r="AG28" i="19"/>
  <c r="AG48" i="19"/>
  <c r="AF20" i="19"/>
  <c r="S6" i="19"/>
  <c r="AC9" i="19"/>
  <c r="U13" i="19"/>
  <c r="N8" i="19"/>
  <c r="Y46" i="19"/>
  <c r="AG45" i="19"/>
  <c r="Q13" i="19"/>
  <c r="AC28" i="19"/>
  <c r="AB8" i="19"/>
  <c r="AJ18" i="19"/>
  <c r="J27" i="19"/>
  <c r="T20" i="19"/>
  <c r="AC32" i="19"/>
  <c r="AD51" i="19"/>
  <c r="AD21" i="19"/>
  <c r="AB6" i="19"/>
  <c r="T10" i="19"/>
  <c r="AD13" i="19"/>
  <c r="K10" i="19"/>
  <c r="J24" i="19"/>
  <c r="Q9" i="19"/>
  <c r="X28" i="19"/>
  <c r="AE41" i="19"/>
  <c r="V11" i="19"/>
  <c r="AJ34" i="19"/>
  <c r="J29" i="19"/>
  <c r="S23" i="19"/>
  <c r="AB35" i="19"/>
  <c r="AG53" i="19"/>
  <c r="AA22" i="19"/>
  <c r="S7" i="19"/>
  <c r="AC10" i="19"/>
  <c r="U14" i="19"/>
  <c r="N11" i="19"/>
  <c r="R34" i="19"/>
  <c r="AC22" i="19"/>
  <c r="N14" i="19"/>
  <c r="Z23" i="19"/>
  <c r="K12" i="19"/>
  <c r="Z44" i="19"/>
  <c r="Q34" i="19"/>
  <c r="N16" i="19"/>
  <c r="AF45" i="19"/>
  <c r="AA19" i="19"/>
  <c r="X25" i="19"/>
  <c r="P9" i="19"/>
  <c r="Z12" i="19"/>
  <c r="M6" i="19"/>
  <c r="L51" i="19"/>
  <c r="X21" i="19"/>
  <c r="AC15" i="19"/>
  <c r="P22" i="19"/>
  <c r="T8" i="19"/>
  <c r="O44" i="19"/>
  <c r="N26" i="19"/>
  <c r="S19" i="19"/>
  <c r="AB31" i="19"/>
  <c r="AG50" i="19"/>
  <c r="AA21" i="19"/>
  <c r="Y6" i="19"/>
  <c r="Q10" i="19"/>
  <c r="AA13" i="19"/>
  <c r="N9" i="19"/>
  <c r="U19" i="19"/>
  <c r="AA51" i="19"/>
  <c r="X22" i="19"/>
  <c r="V8" i="19"/>
  <c r="Q25" i="19"/>
  <c r="Q32" i="19"/>
  <c r="V12" i="19"/>
  <c r="AB9" i="19"/>
  <c r="X15" i="19"/>
  <c r="AB23" i="19"/>
  <c r="T13" i="19"/>
  <c r="AH8" i="19"/>
  <c r="L28" i="19"/>
  <c r="T21" i="19"/>
  <c r="AE30" i="19"/>
  <c r="AG43" i="19"/>
  <c r="Y17" i="19"/>
  <c r="K37" i="19"/>
  <c r="AM8" i="19"/>
  <c r="AA29" i="19"/>
  <c r="M28" i="19"/>
  <c r="Q33" i="19"/>
  <c r="U21" i="19"/>
  <c r="M24" i="19"/>
  <c r="AD33" i="19"/>
  <c r="AB44" i="19"/>
  <c r="AF54" i="19"/>
  <c r="AD20" i="19"/>
  <c r="AM21" i="19"/>
  <c r="AK15" i="19"/>
  <c r="Y31" i="19"/>
  <c r="K29" i="19"/>
  <c r="AL27" i="19"/>
  <c r="Y50" i="19"/>
  <c r="V33" i="19"/>
  <c r="T29" i="19"/>
  <c r="L35" i="19"/>
  <c r="P25" i="19"/>
  <c r="J16" i="19"/>
  <c r="AE36" i="19"/>
  <c r="AM17" i="19"/>
  <c r="R26" i="19"/>
  <c r="P20" i="19"/>
  <c r="AE31" i="19"/>
  <c r="AC51" i="19"/>
  <c r="AC21" i="19"/>
  <c r="AA6" i="19"/>
  <c r="S10" i="19"/>
  <c r="AC13" i="19"/>
  <c r="J10" i="19"/>
  <c r="X26" i="19"/>
  <c r="AC54" i="19"/>
  <c r="AE14" i="19"/>
  <c r="AG38" i="19"/>
  <c r="X10" i="19"/>
  <c r="AM33" i="19"/>
  <c r="R28" i="19"/>
  <c r="R23" i="19"/>
  <c r="AG34" i="19"/>
  <c r="AF53" i="19"/>
  <c r="Z22" i="19"/>
  <c r="R7" i="19"/>
  <c r="AB10" i="19"/>
  <c r="T14" i="19"/>
  <c r="M11" i="19"/>
  <c r="AG32" i="19"/>
  <c r="AE10" i="19"/>
  <c r="Z32" i="19"/>
  <c r="AC50" i="19"/>
  <c r="R13" i="19"/>
  <c r="AM49" i="19"/>
  <c r="O30" i="19"/>
  <c r="K18" i="19"/>
  <c r="AF37" i="19"/>
  <c r="W16" i="19"/>
  <c r="W23" i="19"/>
  <c r="AA7" i="19"/>
  <c r="S11" i="19"/>
  <c r="AC14" i="19"/>
  <c r="J13" i="19"/>
  <c r="R21" i="19"/>
  <c r="AC24" i="19"/>
  <c r="L44" i="19"/>
  <c r="P6" i="19"/>
  <c r="Q54" i="19"/>
  <c r="AA31" i="19"/>
  <c r="U35" i="19"/>
  <c r="AD27" i="19"/>
  <c r="AE47" i="19"/>
  <c r="Z20" i="19"/>
  <c r="AF25" i="19"/>
  <c r="X9" i="19"/>
  <c r="P13" i="19"/>
  <c r="J6" i="19"/>
  <c r="V32" i="19"/>
  <c r="AG23" i="19"/>
  <c r="N10" i="19"/>
  <c r="J22" i="19"/>
  <c r="P10" i="19"/>
  <c r="AK28" i="19"/>
  <c r="J28" i="19"/>
  <c r="Q22" i="19"/>
  <c r="AF33" i="19"/>
  <c r="AF52" i="19"/>
  <c r="W22" i="19"/>
  <c r="AG6" i="19"/>
  <c r="Y10" i="19"/>
  <c r="Q14" i="19"/>
  <c r="J11" i="19"/>
  <c r="AD31" i="19"/>
  <c r="P7" i="19"/>
  <c r="AF36" i="19"/>
  <c r="AF11" i="19"/>
  <c r="L7" i="19"/>
  <c r="W53" i="19"/>
  <c r="L30" i="19"/>
  <c r="T25" i="19"/>
  <c r="AG31" i="19"/>
  <c r="AE46" i="19"/>
  <c r="AG17" i="19"/>
  <c r="AK20" i="19"/>
  <c r="AI14" i="19"/>
  <c r="W31" i="19"/>
  <c r="U28" i="19"/>
  <c r="M34" i="19"/>
  <c r="Q23" i="19"/>
  <c r="O25" i="19"/>
  <c r="AF34" i="19"/>
  <c r="AD45" i="19"/>
  <c r="V16" i="19"/>
  <c r="Z21" i="19"/>
  <c r="AI27" i="19"/>
  <c r="V50" i="19"/>
  <c r="AA32" i="19"/>
  <c r="Q50" i="19"/>
  <c r="AH33" i="19"/>
  <c r="AA55" i="19"/>
  <c r="X34" i="19"/>
  <c r="P30" i="19"/>
  <c r="T35" i="19"/>
  <c r="L18" i="19"/>
  <c r="AC27" i="19"/>
  <c r="AG37" i="19"/>
  <c r="AL31" i="19"/>
  <c r="Q28" i="19"/>
  <c r="T22" i="19"/>
  <c r="AC34" i="19"/>
  <c r="AE53" i="19"/>
  <c r="Y22" i="19"/>
  <c r="Q7" i="19"/>
  <c r="AA10" i="19"/>
  <c r="S14" i="19"/>
  <c r="L11" i="19"/>
  <c r="R27" i="19"/>
  <c r="AB19" i="19"/>
  <c r="L9" i="19"/>
  <c r="AB46" i="19"/>
  <c r="T12" i="19"/>
  <c r="AL47" i="19"/>
  <c r="N30" i="19"/>
  <c r="J18" i="19"/>
  <c r="AE37" i="19"/>
  <c r="AE55" i="19"/>
  <c r="V23" i="19"/>
  <c r="Z7" i="19"/>
  <c r="R11" i="19"/>
  <c r="AB14" i="19"/>
  <c r="O12" i="19"/>
  <c r="AE43" i="19"/>
  <c r="AA12" i="19"/>
  <c r="R29" i="19"/>
  <c r="Z16" i="19"/>
  <c r="AF14" i="19"/>
  <c r="AL14" i="19"/>
  <c r="S31" i="19"/>
  <c r="O20" i="19"/>
  <c r="AD40" i="19"/>
  <c r="V17" i="19"/>
  <c r="AE23" i="19"/>
  <c r="Q8" i="19"/>
  <c r="AA11" i="19"/>
  <c r="S15" i="19"/>
  <c r="L14" i="19"/>
  <c r="L21" i="19"/>
  <c r="AE6" i="19"/>
  <c r="R33" i="19"/>
  <c r="AD7" i="19"/>
  <c r="M39" i="19"/>
  <c r="X35" i="19"/>
  <c r="S18" i="19"/>
  <c r="AB30" i="19"/>
  <c r="AG49" i="19"/>
  <c r="W21" i="19"/>
  <c r="V6" i="19"/>
  <c r="AF9" i="19"/>
  <c r="X13" i="19"/>
  <c r="K9" i="19"/>
  <c r="J32" i="19"/>
  <c r="W6" i="19"/>
  <c r="AJ26" i="19"/>
  <c r="AG30" i="19"/>
  <c r="AD11" i="19"/>
  <c r="AJ42" i="19"/>
  <c r="S29" i="19"/>
  <c r="U24" i="19"/>
  <c r="AD36" i="19"/>
  <c r="AB55" i="19"/>
  <c r="AE22" i="19"/>
  <c r="W7" i="19"/>
  <c r="AG10" i="19"/>
  <c r="Y14" i="19"/>
  <c r="L12" i="19"/>
  <c r="AB51" i="19"/>
  <c r="AE44" i="19"/>
  <c r="Z10" i="19"/>
  <c r="U33" i="19"/>
  <c r="AC55" i="19"/>
  <c r="Z41" i="19"/>
  <c r="AF7" i="19"/>
  <c r="M35" i="19"/>
  <c r="X33" i="19"/>
  <c r="AE19" i="19"/>
  <c r="S37" i="19"/>
  <c r="T30" i="19"/>
  <c r="J19" i="19"/>
  <c r="AC33" i="19"/>
  <c r="AG47" i="19"/>
  <c r="Y19" i="19"/>
  <c r="AM25" i="19"/>
  <c r="Z48" i="19"/>
  <c r="Y32" i="19"/>
  <c r="Q29" i="19"/>
  <c r="U34" i="19"/>
  <c r="S24" i="19"/>
  <c r="M17" i="19"/>
  <c r="AB36" i="19"/>
  <c r="AF46" i="19"/>
  <c r="AD16" i="19"/>
  <c r="T49" i="19"/>
  <c r="AK32" i="19"/>
  <c r="X55" i="19"/>
  <c r="W34" i="19"/>
  <c r="S55" i="19"/>
  <c r="AJ38" i="19"/>
  <c r="X38" i="19"/>
  <c r="Z35" i="19"/>
  <c r="L31" i="19"/>
  <c r="P17" i="19"/>
  <c r="N19" i="19"/>
  <c r="AE28" i="19"/>
  <c r="AC39" i="19"/>
  <c r="AH45" i="19"/>
  <c r="J30" i="19"/>
  <c r="R25" i="19"/>
  <c r="AG36" i="19"/>
  <c r="AD55" i="19"/>
  <c r="AG22" i="19"/>
  <c r="Y7" i="19"/>
  <c r="Q11" i="19"/>
  <c r="AA14" i="19"/>
  <c r="N12" i="19"/>
  <c r="N33" i="19"/>
  <c r="Y23" i="19"/>
  <c r="L13" i="19"/>
  <c r="AG54" i="19"/>
  <c r="P14" i="19"/>
  <c r="AH12" i="19"/>
  <c r="R31" i="19"/>
  <c r="N20" i="19"/>
  <c r="AC40" i="19"/>
  <c r="AG16" i="19"/>
  <c r="AD23" i="19"/>
  <c r="P8" i="19"/>
  <c r="Z11" i="19"/>
  <c r="R15" i="19"/>
  <c r="K14" i="19"/>
  <c r="AD52" i="19"/>
  <c r="W14" i="19"/>
  <c r="N32" i="19"/>
  <c r="AC19" i="19"/>
  <c r="K8" i="19"/>
  <c r="W36" i="19"/>
  <c r="K33" i="19"/>
  <c r="M23" i="19"/>
  <c r="AB43" i="19"/>
  <c r="X18" i="19"/>
  <c r="AA24" i="19"/>
  <c r="Y8" i="19"/>
  <c r="Q12" i="19"/>
  <c r="AA15" i="19"/>
  <c r="N15" i="19"/>
  <c r="AC30" i="19"/>
  <c r="S8" i="19"/>
  <c r="N24" i="19"/>
  <c r="R9" i="19"/>
  <c r="AI23" i="19"/>
  <c r="N27" i="19"/>
  <c r="Q21" i="19"/>
  <c r="AF32" i="19"/>
  <c r="AC52" i="19"/>
  <c r="AF21" i="19"/>
  <c r="AD6" i="19"/>
  <c r="V10" i="19"/>
  <c r="AF13" i="19"/>
  <c r="M10" i="19"/>
  <c r="P24" i="19"/>
  <c r="AA8" i="19"/>
  <c r="AI55" i="19"/>
  <c r="AC44" i="19"/>
  <c r="Z13" i="19"/>
  <c r="AL55" i="19"/>
  <c r="K31" i="19"/>
  <c r="M19" i="19"/>
  <c r="AB39" i="19"/>
  <c r="AA16" i="19"/>
  <c r="AA23" i="19"/>
  <c r="AE7" i="19"/>
  <c r="W11" i="19"/>
  <c r="AG14" i="19"/>
  <c r="N13" i="19"/>
  <c r="AB21" i="19"/>
  <c r="AH29" i="19"/>
  <c r="R14" i="19"/>
  <c r="AF18" i="19"/>
  <c r="AF22" i="19"/>
  <c r="AF24" i="19"/>
  <c r="X11" i="19"/>
  <c r="AB26" i="19"/>
  <c r="Q17" i="19"/>
  <c r="AF48" i="19"/>
  <c r="V45" i="19"/>
  <c r="T32" i="19"/>
  <c r="J23" i="19"/>
  <c r="AG35" i="19"/>
  <c r="AC49" i="19"/>
  <c r="AG19" i="19"/>
  <c r="AI31" i="19"/>
  <c r="V54" i="19"/>
  <c r="AA33" i="19"/>
  <c r="M30" i="19"/>
  <c r="Q35" i="19"/>
  <c r="U25" i="19"/>
  <c r="AF26" i="19"/>
  <c r="AD37" i="19"/>
  <c r="AB48" i="19"/>
  <c r="Z17" i="19"/>
  <c r="P55" i="19"/>
  <c r="AM37" i="19"/>
  <c r="U38" i="19"/>
  <c r="Y35" i="19"/>
  <c r="O55" i="19"/>
  <c r="AL43" i="19"/>
  <c r="U41" i="19"/>
  <c r="P26" i="19"/>
  <c r="T31" i="19"/>
  <c r="R18" i="19"/>
  <c r="J21" i="19"/>
  <c r="AG29" i="19"/>
  <c r="AE40" i="19"/>
  <c r="AK11" i="19"/>
  <c r="N31" i="19"/>
  <c r="J20" i="19"/>
  <c r="AE39" i="19"/>
  <c r="AF16" i="19"/>
  <c r="AC23" i="19"/>
  <c r="AG7" i="19"/>
  <c r="Y11" i="19"/>
  <c r="Q15" i="19"/>
  <c r="J14" i="19"/>
  <c r="T18" i="19"/>
  <c r="AG25" i="19"/>
  <c r="O51" i="19"/>
  <c r="AA18" i="19"/>
  <c r="AD15" i="19"/>
  <c r="T36" i="19"/>
  <c r="J33" i="19"/>
  <c r="L23" i="19"/>
  <c r="AG42" i="19"/>
  <c r="W18" i="19"/>
  <c r="Z24" i="19"/>
  <c r="X8" i="19"/>
  <c r="P12" i="19"/>
  <c r="Z15" i="19"/>
  <c r="M15" i="19"/>
  <c r="Z18" i="19"/>
  <c r="N6" i="19"/>
  <c r="R19" i="19"/>
  <c r="AD22" i="19"/>
  <c r="M13" i="19"/>
  <c r="W44" i="19"/>
  <c r="O34" i="19"/>
  <c r="L16" i="19"/>
  <c r="AE45" i="19"/>
  <c r="W19" i="19"/>
  <c r="W25" i="19"/>
  <c r="AG8" i="19"/>
  <c r="Y12" i="19"/>
  <c r="L6" i="19"/>
  <c r="AI39" i="19"/>
  <c r="AC38" i="19"/>
  <c r="AG9" i="19"/>
  <c r="AC36" i="19"/>
  <c r="AF10" i="19"/>
  <c r="AH37" i="19"/>
  <c r="M29" i="19"/>
  <c r="U23" i="19"/>
  <c r="AD35" i="19"/>
  <c r="AB54" i="19"/>
  <c r="AB22" i="19"/>
  <c r="T7" i="19"/>
  <c r="AD10" i="19"/>
  <c r="V14" i="19"/>
  <c r="O11" i="19"/>
  <c r="AE27" i="19"/>
  <c r="W10" i="19"/>
  <c r="T39" i="19"/>
  <c r="AE52" i="19"/>
  <c r="V15" i="19"/>
  <c r="X51" i="19"/>
  <c r="O32" i="19"/>
  <c r="K22" i="19"/>
  <c r="AF41" i="19"/>
  <c r="AC17" i="19"/>
  <c r="W24" i="19"/>
  <c r="U8" i="19"/>
  <c r="AE11" i="19"/>
  <c r="W15" i="19"/>
  <c r="J15" i="19"/>
  <c r="Z6" i="19"/>
  <c r="N28" i="19"/>
  <c r="K11" i="19"/>
  <c r="AD8" i="19"/>
  <c r="X7" i="19"/>
  <c r="AJ9" i="19"/>
  <c r="P15" i="19"/>
  <c r="AG46" i="19"/>
  <c r="AF28" i="19"/>
  <c r="M31" i="19"/>
  <c r="Z29" i="19"/>
  <c r="P33" i="19"/>
  <c r="L24" i="19"/>
  <c r="AC37" i="19"/>
  <c r="AG51" i="19"/>
  <c r="R48" i="19"/>
  <c r="AK36" i="19"/>
  <c r="X37" i="19"/>
  <c r="W35" i="19"/>
  <c r="U30" i="19"/>
  <c r="S16" i="19"/>
  <c r="K19" i="19"/>
  <c r="AB28" i="19"/>
  <c r="AF38" i="19"/>
  <c r="AD49" i="19"/>
  <c r="V18" i="19"/>
  <c r="L55" i="19"/>
  <c r="AI43" i="19"/>
  <c r="R41" i="19"/>
  <c r="O26" i="19"/>
  <c r="K38" i="19"/>
  <c r="AH49" i="19"/>
  <c r="R44" i="19"/>
  <c r="L27" i="19"/>
  <c r="P32" i="19"/>
  <c r="T19" i="19"/>
  <c r="L22" i="19"/>
  <c r="AC31" i="19"/>
  <c r="AG41" i="19"/>
  <c r="Y54" i="19"/>
  <c r="R32" i="19"/>
  <c r="N22" i="19"/>
  <c r="AC42" i="19"/>
  <c r="AE17" i="19"/>
  <c r="Y24" i="19"/>
  <c r="W8" i="19"/>
  <c r="AG11" i="19"/>
  <c r="Y15" i="19"/>
  <c r="L15" i="19"/>
  <c r="N18" i="19"/>
  <c r="AC7" i="19"/>
  <c r="J26" i="19"/>
  <c r="V22" i="19"/>
  <c r="O10" i="19"/>
  <c r="U43" i="19"/>
  <c r="N34" i="19"/>
  <c r="K16" i="19"/>
  <c r="AG44" i="19"/>
  <c r="V19" i="19"/>
  <c r="V25" i="19"/>
  <c r="AF8" i="19"/>
  <c r="X12" i="19"/>
  <c r="K6" i="19"/>
  <c r="AL23" i="19"/>
  <c r="AG21" i="19"/>
  <c r="J12" i="19"/>
  <c r="T24" i="19"/>
  <c r="Z25" i="19"/>
  <c r="S51" i="19"/>
  <c r="X31" i="19"/>
  <c r="S35" i="19"/>
  <c r="AB27" i="19"/>
  <c r="AD47" i="19"/>
  <c r="Y20" i="19"/>
  <c r="AE25" i="19"/>
  <c r="W9" i="19"/>
  <c r="AG12" i="19"/>
  <c r="O7" i="19"/>
  <c r="Q39" i="19"/>
  <c r="AC48" i="19"/>
  <c r="AC11" i="19"/>
  <c r="AD48" i="19"/>
  <c r="AB12" i="19"/>
  <c r="AJ50" i="19"/>
  <c r="Q30" i="19"/>
  <c r="M18" i="19"/>
  <c r="AB38" i="19"/>
  <c r="X16" i="19"/>
  <c r="X23" i="19"/>
  <c r="AB7" i="19"/>
  <c r="T11" i="19"/>
  <c r="AD14" i="19"/>
  <c r="K13" i="19"/>
  <c r="AG40" i="19"/>
  <c r="S12" i="19"/>
  <c r="U27" i="19"/>
  <c r="AB20" i="19"/>
  <c r="M9" i="19"/>
  <c r="Y40" i="19"/>
  <c r="S33" i="19"/>
  <c r="O24" i="19"/>
  <c r="AD44" i="19"/>
  <c r="AE18" i="19"/>
  <c r="AE24" i="19"/>
  <c r="AC8" i="19"/>
  <c r="U12" i="19"/>
  <c r="AE15" i="19"/>
  <c r="N46" i="19"/>
  <c r="R10" i="19"/>
  <c r="S22" i="19"/>
  <c r="AB42" i="19"/>
  <c r="AF15" i="19"/>
  <c r="P11" i="19"/>
  <c r="O13" i="19"/>
  <c r="Z33" i="19"/>
  <c r="P35" i="19"/>
  <c r="L17" i="19"/>
  <c r="AE38" i="19"/>
  <c r="AC53" i="19"/>
  <c r="J54" i="19"/>
  <c r="AM41" i="19"/>
  <c r="U40" i="19"/>
  <c r="M26" i="19"/>
  <c r="Q31" i="19"/>
  <c r="U17" i="19"/>
  <c r="M20" i="19"/>
  <c r="AD29" i="19"/>
  <c r="AB40" i="19"/>
  <c r="AF50" i="19"/>
  <c r="AD18" i="19"/>
  <c r="N50" i="19"/>
  <c r="AK48" i="19"/>
  <c r="AA43" i="19"/>
  <c r="K27" i="19"/>
  <c r="M43" i="19"/>
  <c r="AJ54" i="19"/>
  <c r="Z27" i="19"/>
  <c r="T27" i="19"/>
  <c r="L33" i="19"/>
  <c r="P21" i="19"/>
  <c r="N23" i="19"/>
  <c r="AE32" i="19"/>
  <c r="AC43" i="19"/>
  <c r="Q42" i="19"/>
  <c r="J34" i="19"/>
  <c r="L25" i="19"/>
  <c r="AF44" i="19"/>
  <c r="AG18" i="19"/>
  <c r="AG24" i="19"/>
  <c r="AE8" i="19"/>
  <c r="W12" i="19"/>
  <c r="AG15" i="19"/>
  <c r="K42" i="19"/>
  <c r="O16" i="19"/>
  <c r="Y9" i="19"/>
  <c r="T16" i="19"/>
  <c r="AD24" i="19"/>
  <c r="P51" i="19"/>
  <c r="Z30" i="19"/>
  <c r="R35" i="19"/>
  <c r="AG26" i="19"/>
  <c r="AC47" i="19"/>
  <c r="X20" i="19"/>
  <c r="AD25" i="19"/>
  <c r="V9" i="19"/>
  <c r="AF12" i="19"/>
  <c r="N7" i="19"/>
  <c r="N29" i="19"/>
  <c r="Y25" i="19"/>
  <c r="AL39" i="19"/>
  <c r="N17" i="19"/>
  <c r="V7" i="19"/>
  <c r="J39" i="19"/>
  <c r="Z34" i="19"/>
  <c r="Q18" i="19"/>
  <c r="AF29" i="19"/>
  <c r="AF49" i="19"/>
  <c r="V21" i="19"/>
  <c r="U6" i="19"/>
  <c r="AE9" i="19"/>
  <c r="W13" i="19"/>
  <c r="J9" i="19"/>
  <c r="AA35" i="19"/>
  <c r="Y16" i="19"/>
  <c r="Y13" i="19"/>
  <c r="AB17" i="19"/>
  <c r="X14" i="19"/>
  <c r="V46" i="19"/>
  <c r="U31" i="19"/>
  <c r="K21" i="19"/>
  <c r="AF40" i="19"/>
  <c r="W17" i="19"/>
  <c r="AF23" i="19"/>
  <c r="R8" i="19"/>
  <c r="AB11" i="19"/>
  <c r="T15" i="19"/>
  <c r="M14" i="19"/>
  <c r="AB50" i="19"/>
  <c r="AG13" i="19"/>
  <c r="J31" i="19"/>
  <c r="V24" i="19"/>
  <c r="O14" i="19"/>
  <c r="Y28" i="19"/>
  <c r="K35" i="19"/>
  <c r="O17" i="19"/>
  <c r="AC46" i="19"/>
  <c r="AD19" i="19"/>
  <c r="AA25" i="19"/>
  <c r="S9" i="19"/>
  <c r="AC12" i="19"/>
  <c r="K7" i="19"/>
  <c r="N37" i="19"/>
  <c r="AB13" i="19"/>
  <c r="AB34" i="19"/>
  <c r="AD17" i="19"/>
  <c r="AK44" i="19"/>
  <c r="Z14" i="19"/>
  <c r="O19" i="19"/>
  <c r="M22" i="19"/>
  <c r="AB25" i="19"/>
  <c r="AE20" i="19"/>
  <c r="M8" i="19"/>
  <c r="AH13" i="1"/>
  <c r="J37" i="19"/>
  <c r="J17" i="19"/>
  <c r="J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<sst xmlns="http://schemas.openxmlformats.org/spreadsheetml/2006/main" count="489" uniqueCount="306">
  <si>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</si>
  <si>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</si>
  <si>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</si>
  <si>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</si>
  <si>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</si>
  <si>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</si>
  <si>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</si>
  <si>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</si>
  <si>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</si>
  <si>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</si>
  <si>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</si>
  <si>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</si>
  <si>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</si>
  <si>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</si>
  <si>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</si>
  <si>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</si>
  <si>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</si>
  <si>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</si>
  <si>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</si>
  <si>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</si>
  <si>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</si>
  <si>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</si>
  <si>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</si>
  <si>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</si>
  <si>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</si>
  <si>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</si>
  <si>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</si>
  <si>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</si>
  <si>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</si>
  <si>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</si>
  <si>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</si>
  <si>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</si>
  <si>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</si>
  <si>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</si>
  <si>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</si>
  <si>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</si>
  <si>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</si>
  <si>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</si>
  <si>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</si>
  <si>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</si>
  <si>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</si>
  <si>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</si>
  <si>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</si>
  <si>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</si>
  <si>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</si>
  <si>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</si>
  <si>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</si>
  <si>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</si>
  <si>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</si>
  <si>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</si>
  <si>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</si>
  <si>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</si>
  <si>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</si>
  <si>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</si>
  <si>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</si>
  <si>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</si>
  <si>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</si>
  <si>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</si>
  <si>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</si>
  <si>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</si>
  <si>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</si>
  <si>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CÓDIGO:   GDC-FO-09</t>
  </si>
  <si>
    <t>VERSIÓN:  7</t>
  </si>
  <si>
    <t>VIGENCIA: ENERO 25 DE 2022</t>
  </si>
  <si>
    <t>PÁGINA:    1 de 1</t>
  </si>
  <si>
    <t>Proceso:</t>
  </si>
  <si>
    <t>PROCESO DE APOYO</t>
  </si>
  <si>
    <t>Objetivo:</t>
  </si>
  <si>
    <t>Promover una cultura de bienestar en la comunidad universitaria, mediante la planeación, ejecución y evaluación de estrategias que favorezcan la formación integral, la calidad de vida y la construcción de comunidad para todos los miembros que integran la ETITC.</t>
  </si>
  <si>
    <t>Alcance:</t>
  </si>
  <si>
    <t>Desde la caracterización de usuarios, estudiantes y egresados, hasta el informe de gestión donde se evidencie la ejecución de las estrategias en pro del  bienestar de la comunidad educativa en general.</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</si>
  <si>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</si>
  <si>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</si>
  <si>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</si>
  <si>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</si>
  <si>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</si>
  <si>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</si>
  <si>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</si>
  <si>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</si>
  <si>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</si>
  <si>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</si>
  <si>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</si>
  <si>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</si>
  <si>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</si>
  <si>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</si>
  <si>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</si>
  <si>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</si>
  <si>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</si>
  <si>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</si>
  <si>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</si>
  <si>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</si>
  <si>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</si>
  <si>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</si>
  <si>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</si>
  <si>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</si>
  <si>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</si>
  <si>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</si>
  <si>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</si>
  <si>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</si>
  <si>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Evidencia</t>
  </si>
  <si>
    <t>Seguimiento
3º línea de defensa
(Noviembre)</t>
  </si>
  <si>
    <t>Implementación</t>
  </si>
  <si>
    <t>Calificación</t>
  </si>
  <si>
    <t>Documentación</t>
  </si>
  <si>
    <t>Frecuencia</t>
  </si>
  <si>
    <t>Gestión</t>
  </si>
  <si>
    <t>Procesos</t>
  </si>
  <si>
    <t>Reputacional</t>
  </si>
  <si>
    <t>No ejecución de los programas proyectos y actividades planeados por la dependecia</t>
  </si>
  <si>
    <t>No contar con el talento humano y recursos físicos necesarios para la correcta ejecución</t>
  </si>
  <si>
    <t>Probabilidad de afectación reputacional por la no ejecución de los programas proyectos y actividades planeados por la dependencia, debido a no contar con el talento humano, recursos físicos y económicos necesarios.</t>
  </si>
  <si>
    <t>Ejecucion y Administracion de procesos</t>
  </si>
  <si>
    <t>Servicios</t>
  </si>
  <si>
    <t>Disponibilidad</t>
  </si>
  <si>
    <t xml:space="preserve">     El riesgo afecta la imagen de la entidad con algunos usuarios de relevancia frente al logro de los objetivos</t>
  </si>
  <si>
    <r>
      <t xml:space="preserve">El lider del proceso generará seguimiento y monitoreo a las actividades planteadas en el plan de acción anual.
</t>
    </r>
    <r>
      <rPr>
        <b/>
        <sz val="10"/>
        <color theme="1"/>
        <rFont val="Arial Narrow"/>
        <family val="2"/>
      </rPr>
      <t xml:space="preserve">
</t>
    </r>
    <r>
      <rPr>
        <b/>
        <sz val="10"/>
        <rFont val="Arial Narrow"/>
        <family val="2"/>
      </rPr>
      <t>Desviacion del control</t>
    </r>
    <r>
      <rPr>
        <sz val="10"/>
        <color theme="1"/>
        <rFont val="Arial Narrow"/>
        <family val="2"/>
      </rPr>
      <t xml:space="preserve">
Reportar la informacion a la viceacadémica para que consolide la informacion de prestacion del servicio de Bienestar Universitario.</t>
    </r>
  </si>
  <si>
    <t>Seguimiento trimestral al Plan de acción</t>
  </si>
  <si>
    <t>Probabilidad</t>
  </si>
  <si>
    <t>Preventivo</t>
  </si>
  <si>
    <t>Manual</t>
  </si>
  <si>
    <t>Documentado</t>
  </si>
  <si>
    <t>Continua</t>
  </si>
  <si>
    <t>Con Registro</t>
  </si>
  <si>
    <t>Reducir (mitigar)</t>
  </si>
  <si>
    <t xml:space="preserve">Reducir la probabiidad de materialización del riesgo mediante la aplicación de los controles establecidos </t>
  </si>
  <si>
    <t>Líder de Bienestar
Universitario</t>
  </si>
  <si>
    <t>Se realizó seguimiento y acompañamiento por parte de planeación el día 05 de abril de 2024 frente al acción de acción del primer trimestre de 2024. Acta N° 4 del 05 de abril de 2024
Link:
https://itceduco-my.sharepoint.com/:f:/g/personal/psicologiaetitc_itc_edu_co/EpT49OsXrc1Iu7r_xIpaU5cBpB-8DWVE7a2Fe5Cn56pwzA?e=IH2Cv5</t>
  </si>
  <si>
    <t>20/04/2024</t>
  </si>
  <si>
    <t>Finalizado</t>
  </si>
  <si>
    <t>https://itceduco-my.sharepoint.com/:f:/g/personal/psicologiaetitc_itc_edu_co/Ekl_fKaTIGpBvBd0TySl2SkByRAo945otyqxuChZG5rzhw?e=LGeJL2</t>
  </si>
  <si>
    <r>
      <t xml:space="preserve">El líder realizará la solicitud del proceso de recursos físicos a través de la mesa de ayuda y de planta física de los problemas que se presenten en la infraestructura.
</t>
    </r>
    <r>
      <rPr>
        <b/>
        <sz val="10"/>
        <rFont val="Arial Narrow"/>
        <family val="2"/>
      </rPr>
      <t xml:space="preserve">Desviacion del control: </t>
    </r>
    <r>
      <rPr>
        <sz val="10"/>
        <rFont val="Arial Narrow"/>
        <family val="2"/>
      </rPr>
      <t>Tener dos (2) usuarios de la plataforma Mantum para el reporte opprtuno de las incidencias.</t>
    </r>
    <r>
      <rPr>
        <b/>
        <sz val="10"/>
        <rFont val="Arial Narrow"/>
        <family val="2"/>
      </rPr>
      <t xml:space="preserve">
</t>
    </r>
    <r>
      <rPr>
        <sz val="10"/>
        <color theme="1"/>
        <rFont val="Arial Narrow"/>
        <family val="2"/>
      </rPr>
      <t xml:space="preserve">
</t>
    </r>
  </si>
  <si>
    <t>Reportes, correos enviados.</t>
  </si>
  <si>
    <t>Se realizaón solicitudes a las áreas de planta física y mantenimiento para el arreglo de la infraestructura de Bienestar Universitario así como de los equipos de computo mediante via correo electrónico. 
Link: 
https://itceduco-my.sharepoint.com/:f:/g/personal/psicologiaetitc_itc_edu_co/Eu8NcUIwrYlEk0KCvBFJdmsBVIJOJ8ILvhdwubbf3If1Bg?e=v8Jhky</t>
  </si>
  <si>
    <t xml:space="preserve">Se realizarón solicitudes a las áreas de planta física y e infraestructura tecnológica en el tercer trimestre de 2024 para el mantenimiento y adecuación de los algunos espacios físicos de los que disponen las diferentes áreas de Bienestar Universitario así como de los elementos tecnológicos.
Del mismo modo, frente a la desviación del control establecida para este riesgo la dependencia de Bienestar Universitario cuenta ya con dos usuarios de la plataforma Mantum los cuales son: 
</t>
  </si>
  <si>
    <t>https://itceduco-my.sharepoint.com/:f:/g/personal/psicologiaetitc_itc_edu_co/ErtMVGMHGlJDsPR21dYizJ4Bgbmz4O2obh4Fr_MoqMvGGQ?e=pyMyET</t>
  </si>
  <si>
    <t>Disminución en participación de la Comunidad Educativa en las actividades  de Bienestar Universitario</t>
  </si>
  <si>
    <t xml:space="preserve"> Baja participación con la oferta de formación integral.</t>
  </si>
  <si>
    <t>Posibilidad de afectación reputacional por disminución en participación de la comunidad educativa en las actividades  de Bienestar Universitario</t>
  </si>
  <si>
    <t>NA</t>
  </si>
  <si>
    <r>
      <t xml:space="preserve">El líder del proceso gestiona y realiza seguimiento a las diferentes áreas de Bienestar Universitario para que estas realicen actividades a través del uso de las tecnologías y redes sociales para acercar a la comunidad académica a las actividades de Bienestar Universitario.
</t>
    </r>
    <r>
      <rPr>
        <b/>
        <sz val="10"/>
        <color theme="1"/>
        <rFont val="Arial Narrow"/>
        <family val="2"/>
      </rPr>
      <t>Desviacion del control</t>
    </r>
    <r>
      <rPr>
        <sz val="10"/>
        <color theme="1"/>
        <rFont val="Arial Narrow"/>
        <family val="2"/>
      </rPr>
      <t xml:space="preserve">
Solicitar por correo institucional los avances de los informes de las actividades gestionadas por cada área de Bienestar Universitario.</t>
    </r>
  </si>
  <si>
    <t xml:space="preserve">Soportes de actividades y registro de participación a traves de las TIC </t>
  </si>
  <si>
    <t>Aleatoria</t>
  </si>
  <si>
    <t>Sin Registro</t>
  </si>
  <si>
    <t>Evitar</t>
  </si>
  <si>
    <t xml:space="preserve">Fortalecer las competencias para realizar los planes de mejoramiento a traves de la utilización del formato de solicitud al área de comunicaciones y manejo de las plataformas a nivel institucional. 
Planificación de las actividades de Bienestar Universitario proyectadas a través de la plataforma de ADVISER </t>
  </si>
  <si>
    <t xml:space="preserve">Se realizó el seguimiento a la ejecución de las estrategias de acompañamiento a la comunidad educativa de la ETITC lideradas por cada una de las áreas de Bienestar Universitario para el primer trimestre de 2024.
Link evidencias de publicidad 
https://itceduco-my.sharepoint.com/:f:/g/personal/psicologiaetitc_itc_edu_co/EpXOqVsDp5FIpvBt9muPY4cBvlFhSjpRdvz99lnH5fVmsg?e=tIrgG8 </t>
  </si>
  <si>
    <t>https://itceduco-my.sharepoint.com/:f:/g/personal/psicologiaetitc_itc_edu_co/EuXMiImkSH1Asq5bad4For8BoafKSbJTMvI-GVvYMZEWCg?e=w1dL8c</t>
  </si>
  <si>
    <r>
      <t xml:space="preserve">El lider del proceso verificará que las actividades de las áreas de Bienestar Universitario sean  acordes a lo planificado en el cronograma semestral
</t>
    </r>
    <r>
      <rPr>
        <b/>
        <sz val="10"/>
        <color theme="1"/>
        <rFont val="Arial Narrow"/>
        <family val="2"/>
      </rPr>
      <t xml:space="preserve">
Desviacion del control
</t>
    </r>
    <r>
      <rPr>
        <sz val="10"/>
        <color theme="1"/>
        <rFont val="Arial Narrow"/>
        <family val="2"/>
      </rPr>
      <t>Solicitar avances por correo electronico, informe de gestión y reuniones de seguimiento mensual.</t>
    </r>
  </si>
  <si>
    <t>Actas de reuniones, informes de gestión, correos de seguimiento.</t>
  </si>
  <si>
    <t>Se verificó el cumplimiento de parte de las áreas de Bienestar Universitario frente a la idoneidad y pertinencias de las actividades ejecutadas VS las actividades proyectadas en el cronograma de Adviser de Bienestar Universitario en cuanto a horario, fechas y tématicas de aplicación.
Link de evidencia de cronograma de adviser:
https://permanencia.itc.edu.co/logistico/actividades_calendario.php</t>
  </si>
  <si>
    <t>Para el trimeste en mención, las diferentes áreas reportaron a través de la plataforma adviser las respectivas evidencias (informes y estadísticas) de las estrategias de intervención presupuestadas para este periodo para lo cual se dió cumplimiento a lo proyectado en el cronograma institucional socializado a través de la misma plataforma.</t>
  </si>
  <si>
    <t>https://permanencia.itc.edu.co/logistico/actividades_calendario.php
https://etitc.edu.co/es/page/bienestaruniversitario</t>
  </si>
  <si>
    <t>Ambiental</t>
  </si>
  <si>
    <t>Manejo inadecuado de residuos de todo tipo en el programa de Subsidio de Alimentación de Bienestar Universitario</t>
  </si>
  <si>
    <t xml:space="preserve">Falta de capacitación a las personas involucradas durante la  separación. </t>
  </si>
  <si>
    <t>Usuarios, productos y practicas , organizacionales</t>
  </si>
  <si>
    <r>
      <t xml:space="preserve">El lider del proceso deberá gestionará capacitaciones pertinentes frente al tema (Ambiental, SG SST, Plan de saneamiento,BPM entre otros).
</t>
    </r>
    <r>
      <rPr>
        <b/>
        <sz val="10"/>
        <color theme="1"/>
        <rFont val="Arial Narrow"/>
        <family val="2"/>
      </rPr>
      <t xml:space="preserve">Desviacion del control 
</t>
    </r>
    <r>
      <rPr>
        <sz val="10"/>
        <color theme="1"/>
        <rFont val="Arial Narrow"/>
        <family val="2"/>
      </rPr>
      <t>Solicitar a los colaboradores del subsidio de alimentación los respectivos certificados de BPM.</t>
    </r>
  </si>
  <si>
    <t>Mapa y plan de tratamiento de riesgos publicado con el monitoreo. Actas de capacitaciones de autorregulación, resultados de auditorias internas y externas.</t>
  </si>
  <si>
    <t>Detectivo</t>
  </si>
  <si>
    <t>Solicitud realizada para recibir la capacitación.
Control de asistencia a las capacitaciones  que se realicen desde el área  ambiental
Formatos entregados desde Gestión Ambiental en separación y peso de residuos.</t>
  </si>
  <si>
    <t>El equipo de Bienestar Universitario asistió a varias de las capacitaciones programadas por el área ambiental durante el primer tremestre de 2024. Del mismo modo, se realizaron solicitudes para el desarrollo de espacios de sensibilización en la materia.
Link de evidencias:
https://itceduco-my.sharepoint.com/:f:/g/personal/psicologiaetitc_itc_edu_co/Eu353rDimLhDsrj9HFUa-JwBBAWH_1KnSjbmmdXCSrFHUw?e=26tUTX</t>
  </si>
  <si>
    <t>El día 19 de julio de 2024, el equipo de Bienestar Universitario asistió a la capacitación sobre el manejo de los residuos sólidos dada por el área de gestión ambiental.</t>
  </si>
  <si>
    <t>https://itceduco-my.sharepoint.com/:f:/g/personal/psicologiaetitc_itc_edu_co/EkZNTASkqRJCrWRyizdgkRcBnErTqL4Zl5HGzrhjEtXaZA?e=6EFBlb</t>
  </si>
  <si>
    <t>Estratégico</t>
  </si>
  <si>
    <t xml:space="preserve">Díficil manejo de la información de Bienestar Universitario por no estar concentrada en manuales, protocolos o procedimientos que faciliten la socialización adecuada de las gestiones, estrategias y actividades de la dependencia.
 </t>
  </si>
  <si>
    <t>Desorganización y falta de perfilamiento de la información propia de cada área de Bienestar Universitario.</t>
  </si>
  <si>
    <t>Probalidad de afectación en la ejecución de los proyectos por desconocimento, omisión  o mal procedimiento debido a la falta de documentación de las áreas de Bienestar Universitario.</t>
  </si>
  <si>
    <t>Documental</t>
  </si>
  <si>
    <t xml:space="preserve">     El riesgo afecta la imagen de alguna área de la organización</t>
  </si>
  <si>
    <r>
      <t xml:space="preserve">El lider del proceso revisará y enviará a aseguramiento de la calidad la proyección de los documentos (procedimientos, políticas, acuerdos) para revisión y aprobación.
</t>
    </r>
    <r>
      <rPr>
        <b/>
        <sz val="10"/>
        <color theme="1"/>
        <rFont val="Arial Narrow"/>
        <family val="2"/>
      </rPr>
      <t xml:space="preserve">
Desviacion del control
</t>
    </r>
    <r>
      <rPr>
        <sz val="10"/>
        <color theme="1"/>
        <rFont val="Arial Narrow"/>
        <family val="2"/>
      </rPr>
      <t xml:space="preserve">Los procedimientos, los protocolos o guías validados serán subidos al One drive o a través del aplicativo de adviser para el conocimiento y consulta de los colaboradores del área de Bienestar Universitario. </t>
    </r>
  </si>
  <si>
    <t>Actas de reuniones, informes de gestión, correos de seguimiento, One drive y Adviser.</t>
  </si>
  <si>
    <t xml:space="preserve">Reducir la probabiidad de materialización del riesgo mediante la aplicación de los controles establecidos. </t>
  </si>
  <si>
    <t xml:space="preserve">El día 29 de abril de 2024, se realizó reunión del equipo de trabajo de Bienestar Universitario en donde se acordó entre otras cosas, la necesidad de que todas las áreas generaren antes del 30 de mayo de 2024. los respectivos protocolos, procedimientos, instructivos y demás de cada uno de los servicios ofertados.
Link de evidencias:
https://itceduco-my.sharepoint.com/:f:/g/personal/psicologiaetitc_itc_edu_co/EmJmGWOO8G1Mt-Dv9CinkhABf8Hy2HksLyWFXDAqDfYNiw?e=MOdHZj
</t>
  </si>
  <si>
    <t>Las diferentes áreas de Bienestar realizaron y documentaron a través del One Drive los respectivos proyectos, protocolos, procedimiento y guías relacionados con cada uno de los servicios ofertados para lo cual estos se encuentran en proceso de revisión y remisión a la dependencia de aseguramiento de la calidad de alguno de ellos dado que muchos son de manejo interno y confidencial.</t>
  </si>
  <si>
    <t>En curso</t>
  </si>
  <si>
    <t>https://itceduco-my.sharepoint.com/:f:/g/personal/psicologiaetitc_itc_edu_co/EvYnvrUtuTpGu4_6oDgngBQBvWYkhR2AbAXKQ0_MmX-Ygg?e=B6vp22</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</si>
  <si>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</si>
  <si>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LIDER DEL PROCESO:</t>
    </r>
    <r>
      <rPr>
        <sz val="14"/>
        <rFont val="Arial Narrow"/>
        <family val="2"/>
      </rPr>
      <t xml:space="preserve"> Hermano José Camilo Alarcon</t>
    </r>
  </si>
  <si>
    <t>Fecha de actualización 30/02/2024</t>
  </si>
  <si>
    <t>CLASIF. DE CONFIDENCIALIDAD</t>
  </si>
  <si>
    <t>IPB</t>
  </si>
  <si>
    <t>CLASIF. DE INTEGRIDAD</t>
  </si>
  <si>
    <t>A</t>
  </si>
  <si>
    <t>CLASIF. DE DISPONIBILIDAD</t>
  </si>
  <si>
    <t xml:space="preserve">Tipo </t>
  </si>
  <si>
    <t>Activo de información</t>
  </si>
  <si>
    <t>Criterio</t>
  </si>
  <si>
    <t>Evento externo</t>
  </si>
  <si>
    <t>Hardware</t>
  </si>
  <si>
    <t>Confidencialidad</t>
  </si>
  <si>
    <t>Corrupción</t>
  </si>
  <si>
    <t>Financiero</t>
  </si>
  <si>
    <t>Software</t>
  </si>
  <si>
    <t>Infraestructura</t>
  </si>
  <si>
    <t>Integridad</t>
  </si>
  <si>
    <t>Talento humano</t>
  </si>
  <si>
    <t>Seguridad digital</t>
  </si>
  <si>
    <t>Tecnología</t>
  </si>
  <si>
    <t>SST</t>
  </si>
  <si>
    <t>Tecnológico</t>
  </si>
  <si>
    <t>Matriz de Calor Inherente</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</si>
  <si>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</si>
  <si>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</si>
  <si>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</si>
  <si>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</si>
  <si>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</si>
  <si>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</si>
  <si>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</si>
  <si>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</si>
  <si>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</si>
  <si>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</si>
  <si>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</si>
  <si>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</si>
  <si>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</si>
  <si>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</si>
  <si>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</si>
  <si>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</si>
  <si>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</si>
  <si>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</si>
  <si>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</si>
  <si>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</si>
  <si>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</si>
  <si>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</si>
  <si>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</si>
  <si>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</si>
  <si>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</si>
  <si>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</si>
  <si>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</si>
  <si>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</si>
  <si>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</si>
  <si>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</si>
  <si>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</si>
  <si>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</si>
  <si>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</si>
  <si>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</si>
  <si>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</si>
  <si>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</si>
  <si>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</si>
  <si>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</si>
  <si>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</si>
  <si>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</si>
  <si>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</si>
  <si>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</si>
  <si>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</si>
  <si>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</si>
  <si>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</si>
  <si>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</si>
  <si>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</si>
  <si>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</si>
  <si>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</si>
  <si>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</si>
  <si>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</si>
  <si>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</si>
  <si>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</si>
  <si>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</si>
  <si>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</si>
  <si>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</si>
  <si>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</si>
  <si>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</si>
  <si>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</si>
  <si>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</si>
  <si>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</si>
  <si>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</si>
  <si>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</si>
  <si>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</si>
  <si>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</si>
  <si>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</si>
  <si>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</si>
  <si>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</si>
  <si>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</si>
  <si>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</si>
  <si>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</si>
  <si>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</si>
  <si>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</si>
  <si>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</si>
  <si>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</si>
  <si>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</si>
  <si>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</si>
  <si>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</si>
  <si>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</si>
  <si>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</si>
  <si>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</si>
  <si>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</si>
  <si>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</si>
  <si>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</si>
  <si>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</si>
  <si>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</si>
  <si>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</si>
  <si>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</si>
  <si>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</si>
  <si>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</si>
  <si>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Reducir (compartir)</t>
  </si>
  <si>
    <t>Económico y Reputacional</t>
  </si>
  <si>
    <t>Plan de accion (solo para la opción reducir)</t>
  </si>
  <si>
    <t>Daños Activos Fisicos</t>
  </si>
  <si>
    <t>Fallas Tecnologicas</t>
  </si>
  <si>
    <t>Fraude Externo</t>
  </si>
  <si>
    <t>Fraude Interno</t>
  </si>
  <si>
    <t>Relaciones Laborales</t>
  </si>
  <si>
    <t>Registro Sustancial</t>
  </si>
  <si>
    <t>Registro Material</t>
  </si>
  <si>
    <t>Sin registro</t>
  </si>
  <si>
    <t>Reducir</t>
  </si>
  <si>
    <t xml:space="preserve">Acta de reunión N° 10 seguimiento al plan de acción Institucional del día 10 de julio de 2024.
Se evidencia el seguimiento al plan de acción institucional 2° trimestre.
</t>
  </si>
  <si>
    <t>Durante la vigencia de los meses de abril. mayo y junio de 2024 y al curso del cierre del primer semestre, las áras de Bienestar Universitario socializaron con la comunidad educativa el desarrollo de las diferentes actividades psicoeducativas propuestas para dicho semestre.</t>
  </si>
  <si>
    <t>Posibilidad de afectación reputacional debido a afectación directa de la comunidad educativa por malos olores, presencia de vectores y mal manejo de residuos sólidos.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</si>
</sst>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theme="1"/>
      <name val="Arial Narrow"/>
      <family val="2"/>
    </font>
    <font>
      <u/>
      <sz val="11"/>
      <color theme="10"/>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8" fillId="0" borderId="0" applyNumberFormat="0" applyFill="0" applyBorder="0" applyAlignment="0" applyProtection="0"/>
  </cellStyleXfs>
  <cellXfs count="427">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protection hidden="1"/>
    </xf>
    <xf numFmtId="9" fontId="1" fillId="0" borderId="21" xfId="0" applyNumberFormat="1" applyFont="1" applyBorder="1" applyAlignment="1" applyProtection="1">
      <alignment horizontal="center" vertical="center"/>
      <protection hidden="1"/>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56" fillId="0" borderId="57" xfId="0" applyFont="1" applyBorder="1" applyAlignment="1">
      <alignment horizontal="left" vertical="center"/>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center" vertical="center" wrapText="1"/>
      <protection locked="0"/>
    </xf>
    <xf numFmtId="0" fontId="0" fillId="0" borderId="0" xfId="0" applyAlignment="1">
      <alignment horizontal="center" vertical="center"/>
    </xf>
    <xf numFmtId="0" fontId="1" fillId="0" borderId="21" xfId="0" applyFont="1" applyBorder="1" applyAlignment="1" applyProtection="1">
      <alignment horizontal="left" vertical="center" wrapText="1"/>
      <protection locked="0"/>
    </xf>
    <xf numFmtId="0" fontId="57" fillId="0" borderId="57" xfId="0" applyFont="1" applyBorder="1" applyAlignment="1" applyProtection="1">
      <alignment vertical="center"/>
      <protection locked="0"/>
    </xf>
    <xf numFmtId="9" fontId="1" fillId="0" borderId="21" xfId="0" applyNumberFormat="1" applyFont="1" applyBorder="1" applyAlignment="1" applyProtection="1">
      <alignment vertical="center"/>
      <protection hidden="1"/>
    </xf>
    <xf numFmtId="0" fontId="1" fillId="0" borderId="21" xfId="0" applyFont="1" applyBorder="1" applyAlignment="1" applyProtection="1">
      <alignment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left"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 fillId="0" borderId="22" xfId="0" applyFont="1" applyBorder="1" applyAlignment="1" applyProtection="1">
      <alignment vertical="center" wrapText="1"/>
      <protection locked="0"/>
    </xf>
    <xf numFmtId="0" fontId="1" fillId="0" borderId="22"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22"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horizontal="center" vertical="center"/>
    </xf>
    <xf numFmtId="0" fontId="1" fillId="0" borderId="22"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4" fillId="0" borderId="21" xfId="0" applyFont="1" applyBorder="1" applyAlignment="1" applyProtection="1">
      <alignment vertical="center" wrapText="1"/>
      <protection hidden="1"/>
    </xf>
    <xf numFmtId="9" fontId="1" fillId="0" borderId="21" xfId="0" applyNumberFormat="1" applyFont="1" applyBorder="1" applyAlignment="1" applyProtection="1">
      <alignment vertical="center" wrapText="1"/>
      <protection hidden="1"/>
    </xf>
    <xf numFmtId="0" fontId="4" fillId="0" borderId="21" xfId="0" applyFont="1" applyBorder="1" applyAlignment="1" applyProtection="1">
      <alignment vertical="center"/>
      <protection hidden="1"/>
    </xf>
    <xf numFmtId="14" fontId="1" fillId="0" borderId="21" xfId="0" applyNumberFormat="1" applyFont="1" applyBorder="1" applyAlignment="1" applyProtection="1">
      <alignment horizontal="center" vertical="center" wrapText="1"/>
      <protection locked="0"/>
    </xf>
    <xf numFmtId="0" fontId="1" fillId="0" borderId="21" xfId="0" applyFont="1" applyBorder="1" applyAlignment="1">
      <alignment vertical="center"/>
    </xf>
    <xf numFmtId="9" fontId="1" fillId="0" borderId="21" xfId="0" applyNumberFormat="1"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center" wrapText="1"/>
      <protection hidden="1"/>
    </xf>
    <xf numFmtId="0" fontId="1" fillId="0" borderId="21"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hidden="1"/>
    </xf>
    <xf numFmtId="0" fontId="4" fillId="0" borderId="21" xfId="0" applyFont="1" applyBorder="1" applyAlignment="1" applyProtection="1">
      <alignment horizontal="center" vertical="center"/>
      <protection hidden="1"/>
    </xf>
    <xf numFmtId="14" fontId="1" fillId="0" borderId="22" xfId="0" applyNumberFormat="1" applyFont="1" applyBorder="1" applyAlignment="1" applyProtection="1">
      <alignment horizontal="center" vertical="center"/>
      <protection locked="0"/>
    </xf>
    <xf numFmtId="0" fontId="1" fillId="0" borderId="21" xfId="0" applyFont="1" applyBorder="1" applyAlignment="1" applyProtection="1">
      <alignment horizontal="center" vertical="center" textRotation="90"/>
      <protection locked="0"/>
    </xf>
    <xf numFmtId="9" fontId="1" fillId="0" borderId="21" xfId="1" applyFont="1" applyBorder="1" applyAlignment="1">
      <alignment horizontal="center" vertical="center" wrapText="1"/>
    </xf>
    <xf numFmtId="0" fontId="4" fillId="0" borderId="21" xfId="0" applyFont="1" applyBorder="1" applyAlignment="1" applyProtection="1">
      <alignment horizontal="center" vertical="center" textRotation="90" wrapText="1"/>
      <protection hidden="1"/>
    </xf>
    <xf numFmtId="0" fontId="4" fillId="0" borderId="71" xfId="0" applyFont="1" applyBorder="1" applyAlignment="1" applyProtection="1">
      <alignment vertical="center" textRotation="90"/>
      <protection hidden="1"/>
    </xf>
    <xf numFmtId="164" fontId="1" fillId="0" borderId="21" xfId="1" applyNumberFormat="1" applyFont="1" applyBorder="1" applyAlignment="1">
      <alignment horizontal="center" vertical="center"/>
    </xf>
    <xf numFmtId="0" fontId="1" fillId="0" borderId="21" xfId="0" applyFont="1" applyBorder="1" applyAlignment="1" applyProtection="1">
      <alignment vertical="center" textRotation="90"/>
      <protection locked="0"/>
    </xf>
    <xf numFmtId="14" fontId="1" fillId="0" borderId="21" xfId="0" applyNumberFormat="1" applyFont="1" applyBorder="1" applyAlignment="1" applyProtection="1">
      <alignment horizontal="center" vertical="center"/>
      <protection locked="0"/>
    </xf>
    <xf numFmtId="0" fontId="68" fillId="0" borderId="21" xfId="5" applyBorder="1" applyAlignment="1" applyProtection="1">
      <alignment vertical="center" wrapText="1"/>
      <protection locked="0"/>
    </xf>
    <xf numFmtId="0" fontId="68" fillId="0" borderId="22" xfId="5" applyBorder="1" applyAlignment="1" applyProtection="1">
      <alignment vertical="center" wrapText="1"/>
      <protection locked="0"/>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vertical="center" textRotation="90" wrapText="1"/>
    </xf>
    <xf numFmtId="0" fontId="60" fillId="7" borderId="21" xfId="0" applyFont="1" applyFill="1" applyBorder="1" applyAlignment="1">
      <alignment horizontal="center" vertical="center" textRotation="90"/>
    </xf>
    <xf numFmtId="0" fontId="60" fillId="7" borderId="71"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22" xfId="0" applyFont="1" applyBorder="1" applyAlignment="1" applyProtection="1">
      <alignment horizontal="center" vertical="center"/>
      <protection locked="0"/>
    </xf>
    <xf numFmtId="0" fontId="60" fillId="7" borderId="71" xfId="0" applyFont="1" applyFill="1" applyBorder="1" applyAlignment="1">
      <alignment horizontal="center" vertical="center" textRotation="90"/>
    </xf>
    <xf numFmtId="0" fontId="60" fillId="7" borderId="71" xfId="0" applyFont="1" applyFill="1" applyBorder="1" applyAlignment="1">
      <alignment horizontal="center" vertical="center"/>
    </xf>
    <xf numFmtId="0" fontId="60" fillId="7" borderId="71" xfId="0" applyFont="1" applyFill="1" applyBorder="1" applyAlignment="1">
      <alignment horizontal="center" vertical="center" textRotation="90" wrapText="1"/>
    </xf>
    <xf numFmtId="0" fontId="1" fillId="0" borderId="22" xfId="0" applyFont="1" applyBorder="1" applyAlignment="1" applyProtection="1">
      <alignment horizontal="center" vertical="center"/>
      <protection locked="0"/>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60" fillId="7" borderId="71" xfId="0" applyFont="1" applyFill="1" applyBorder="1" applyAlignment="1">
      <alignment horizontal="center" vertical="center" wrapText="1"/>
    </xf>
    <xf numFmtId="0" fontId="60" fillId="7" borderId="22" xfId="0" applyFont="1" applyFill="1" applyBorder="1" applyAlignment="1">
      <alignment horizontal="center" vertical="center" wrapText="1"/>
    </xf>
    <xf numFmtId="0" fontId="1" fillId="0" borderId="7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71" xfId="0" applyFont="1" applyBorder="1" applyAlignment="1">
      <alignment horizontal="center" vertical="center"/>
    </xf>
    <xf numFmtId="0" fontId="1" fillId="0" borderId="22" xfId="0" applyFont="1" applyBorder="1" applyAlignment="1">
      <alignment horizontal="center" vertical="center"/>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9" fontId="1" fillId="0" borderId="71"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0" fontId="4" fillId="0" borderId="7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4" fillId="0" borderId="7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1" fillId="0" borderId="71" xfId="0" applyFont="1" applyBorder="1" applyAlignment="1" applyProtection="1">
      <alignment horizontal="center" vertical="center" textRotation="90"/>
      <protection locked="0"/>
    </xf>
    <xf numFmtId="0" fontId="1" fillId="0" borderId="22" xfId="0" applyFont="1" applyBorder="1" applyAlignment="1" applyProtection="1">
      <alignment horizontal="center" vertical="center" textRotation="90"/>
      <protection locked="0"/>
    </xf>
    <xf numFmtId="14" fontId="1" fillId="0" borderId="71" xfId="0" applyNumberFormat="1" applyFont="1" applyBorder="1" applyAlignment="1" applyProtection="1">
      <alignment horizontal="center" vertical="center" wrapText="1"/>
      <protection locked="0"/>
    </xf>
    <xf numFmtId="14" fontId="1" fillId="0" borderId="71"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0" fontId="60" fillId="7" borderId="21" xfId="0" applyFont="1" applyFill="1" applyBorder="1" applyAlignment="1">
      <alignment horizontal="center" vertical="center" textRotation="90" wrapText="1"/>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textRotation="90"/>
    </xf>
    <xf numFmtId="0" fontId="56" fillId="0" borderId="21" xfId="0" applyFont="1" applyBorder="1" applyAlignment="1">
      <alignment horizontal="left" vertical="center"/>
    </xf>
    <xf numFmtId="0" fontId="66" fillId="0" borderId="68" xfId="0" applyFont="1" applyBorder="1" applyAlignment="1">
      <alignment horizontal="left" vertical="center"/>
    </xf>
    <xf numFmtId="0" fontId="66" fillId="0" borderId="67" xfId="0" applyFont="1" applyBorder="1" applyAlignment="1">
      <alignment horizontal="left" vertical="center"/>
    </xf>
    <xf numFmtId="0" fontId="66" fillId="0" borderId="69" xfId="0" applyFont="1" applyBorder="1" applyAlignment="1">
      <alignment horizontal="left" vertical="center"/>
    </xf>
    <xf numFmtId="0" fontId="60" fillId="7" borderId="21" xfId="0" applyFont="1" applyFill="1" applyBorder="1" applyAlignment="1">
      <alignment vertical="center" textRotation="90" wrapText="1"/>
    </xf>
    <xf numFmtId="0" fontId="58" fillId="0" borderId="21" xfId="0" applyFont="1" applyBorder="1" applyAlignment="1" applyProtection="1">
      <alignment horizontal="center" wrapText="1"/>
      <protection locked="0"/>
    </xf>
    <xf numFmtId="0" fontId="57" fillId="0" borderId="21" xfId="0" applyFont="1" applyBorder="1" applyAlignment="1" applyProtection="1">
      <alignment horizontal="center" vertical="center"/>
      <protection locked="0"/>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3" fillId="0" borderId="21" xfId="0" applyFont="1" applyBorder="1" applyAlignment="1">
      <alignment horizontal="left" vertical="center" wrapText="1"/>
    </xf>
    <xf numFmtId="9" fontId="1" fillId="0" borderId="21" xfId="0" applyNumberFormat="1" applyFont="1" applyBorder="1" applyAlignment="1" applyProtection="1">
      <alignment horizontal="center" vertical="center" wrapText="1"/>
      <protection hidden="1"/>
    </xf>
    <xf numFmtId="0" fontId="60" fillId="7" borderId="21" xfId="0" applyFont="1" applyFill="1" applyBorder="1" applyAlignment="1">
      <alignment horizontal="center" vertical="center"/>
    </xf>
    <xf numFmtId="9" fontId="1" fillId="0" borderId="21" xfId="0" applyNumberFormat="1" applyFont="1" applyBorder="1" applyAlignment="1" applyProtection="1">
      <alignment horizontal="center" vertical="top" wrapText="1"/>
      <protection hidden="1"/>
    </xf>
    <xf numFmtId="0" fontId="64" fillId="0" borderId="70" xfId="0" applyFont="1" applyBorder="1" applyAlignment="1">
      <alignment horizontal="center" vertical="center" wrapText="1"/>
    </xf>
    <xf numFmtId="0" fontId="65" fillId="0" borderId="70" xfId="0" applyFont="1" applyBorder="1" applyAlignment="1">
      <alignment horizontal="center" vertical="center" wrapText="1"/>
    </xf>
    <xf numFmtId="0" fontId="48" fillId="0" borderId="68" xfId="0" applyFont="1" applyBorder="1" applyAlignment="1">
      <alignment horizontal="left" vertical="center" wrapText="1"/>
    </xf>
    <xf numFmtId="0" fontId="48" fillId="0" borderId="67" xfId="0" applyFont="1" applyBorder="1" applyAlignment="1">
      <alignment horizontal="left" vertical="center" wrapText="1"/>
    </xf>
    <xf numFmtId="0" fontId="48" fillId="0" borderId="69" xfId="0" applyFont="1" applyBorder="1" applyAlignment="1">
      <alignment horizontal="left" vertical="center" wrapText="1"/>
    </xf>
    <xf numFmtId="0" fontId="60" fillId="7" borderId="64"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2" xfId="0" applyFont="1" applyFill="1" applyBorder="1" applyAlignment="1">
      <alignment horizontal="center" vertical="center"/>
    </xf>
    <xf numFmtId="0" fontId="24"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wrapText="1"/>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10" xfId="0" applyFont="1" applyBorder="1" applyAlignment="1">
      <alignment horizontal="center" vertical="center"/>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1" fillId="0" borderId="10" xfId="0" applyFont="1" applyBorder="1" applyAlignment="1">
      <alignment horizontal="center" vertical="center"/>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6" xfId="0" applyFont="1" applyBorder="1" applyAlignment="1">
      <alignment horizontal="center" vertical="center"/>
    </xf>
    <xf numFmtId="0" fontId="41" fillId="0" borderId="12" xfId="0" applyFont="1" applyBorder="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yperlink" xfId="5"/>
    <cellStyle name="Normal" xfId="0" builtinId="0"/>
    <cellStyle name="Normal - Style1 2" xfId="2"/>
    <cellStyle name="Normal 2" xfId="4"/>
    <cellStyle name="Normal 2 2" xfId="3"/>
    <cellStyle name="Porcentaje" xfId="1" builtinId="5"/>
  </cellStyles>
  <dxfs count="5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18899</xdr:colOff>
      <xdr:row>0</xdr:row>
      <xdr:rowOff>0</xdr:rowOff>
    </xdr:from>
    <xdr:to>
      <xdr:col>3</xdr:col>
      <xdr:colOff>141173</xdr:colOff>
      <xdr:row>3</xdr:row>
      <xdr:rowOff>268363</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060" y="0"/>
          <a:ext cx="1750029" cy="948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deaccion/OneDrive%20-%20Escuela%20Tecnologica%20Instituto%20Tecnico%20Central/A.%20Vigencia%202022/PAAC%202022/2&#186;%20L&#204;NEA%20DE%20DEFENCSA/GESTI&#210;N%20AMBI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itceduco-my.sharepoint.com/:f:/g/personal/psicologiaetitc_itc_edu_co/EuXMiImkSH1Asq5bad4For8BoafKSbJTMvI-GVvYMZEWCg?e=w1dL8c" TargetMode="External"/><Relationship Id="rId7" Type="http://schemas.openxmlformats.org/officeDocument/2006/relationships/printerSettings" Target="../printerSettings/printerSettings2.bin"/><Relationship Id="rId2" Type="http://schemas.openxmlformats.org/officeDocument/2006/relationships/hyperlink" Target="https://itceduco-my.sharepoint.com/:f:/g/personal/psicologiaetitc_itc_edu_co/ErtMVGMHGlJDsPR21dYizJ4Bgbmz4O2obh4Fr_MoqMvGGQ?e=pyMyET" TargetMode="External"/><Relationship Id="rId1" Type="http://schemas.openxmlformats.org/officeDocument/2006/relationships/hyperlink" Target="https://itceduco-my.sharepoint.com/:f:/g/personal/psicologiaetitc_itc_edu_co/Ekl_fKaTIGpBvBd0TySl2SkByRAo945otyqxuChZG5rzhw?e=LGeJL2" TargetMode="External"/><Relationship Id="rId6" Type="http://schemas.openxmlformats.org/officeDocument/2006/relationships/hyperlink" Target="https://itceduco-my.sharepoint.com/:f:/g/personal/psicologiaetitc_itc_edu_co/EvYnvrUtuTpGu4_6oDgngBQBvWYkhR2AbAXKQ0_MmX-Ygg?e=B6vp22" TargetMode="External"/><Relationship Id="rId5" Type="http://schemas.openxmlformats.org/officeDocument/2006/relationships/hyperlink" Target="https://itceduco-my.sharepoint.com/:f:/g/personal/psicologiaetitc_itc_edu_co/EkZNTASkqRJCrWRyizdgkRcBnErTqL4Zl5HGzrhjEtXaZA?e=6EFBlb" TargetMode="External"/><Relationship Id="rId4" Type="http://schemas.openxmlformats.org/officeDocument/2006/relationships/hyperlink" Target="https://permanencia.itc.edu.co/logistico/actividades_calendario.ph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36" zoomScale="130" zoomScaleNormal="130" workbookViewId="0">
      <selection activeCell="C23" sqref="C23:D23"/>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89" t="s">
        <v>0</v>
      </c>
      <c r="C2" s="190"/>
      <c r="D2" s="190"/>
      <c r="E2" s="190"/>
      <c r="F2" s="190"/>
      <c r="G2" s="190"/>
      <c r="H2" s="191"/>
    </row>
    <row r="3" spans="2:8" x14ac:dyDescent="0.25">
      <c r="B3" s="71"/>
      <c r="C3" s="72"/>
      <c r="D3" s="72"/>
      <c r="E3" s="72"/>
      <c r="F3" s="72"/>
      <c r="G3" s="72"/>
      <c r="H3" s="73"/>
    </row>
    <row r="4" spans="2:8" ht="63" customHeight="1" x14ac:dyDescent="0.25">
      <c r="B4" s="192" t="s">
        <v>1</v>
      </c>
      <c r="C4" s="193"/>
      <c r="D4" s="193"/>
      <c r="E4" s="193"/>
      <c r="F4" s="193"/>
      <c r="G4" s="193"/>
      <c r="H4" s="194"/>
    </row>
    <row r="5" spans="2:8" ht="63" customHeight="1" x14ac:dyDescent="0.25">
      <c r="B5" s="195"/>
      <c r="C5" s="196"/>
      <c r="D5" s="196"/>
      <c r="E5" s="196"/>
      <c r="F5" s="196"/>
      <c r="G5" s="196"/>
      <c r="H5" s="197"/>
    </row>
    <row r="6" spans="2:8" ht="16.5" x14ac:dyDescent="0.25">
      <c r="B6" s="198" t="s">
        <v>2</v>
      </c>
      <c r="C6" s="199"/>
      <c r="D6" s="199"/>
      <c r="E6" s="199"/>
      <c r="F6" s="199"/>
      <c r="G6" s="199"/>
      <c r="H6" s="200"/>
    </row>
    <row r="7" spans="2:8" ht="95.25" customHeight="1" x14ac:dyDescent="0.25">
      <c r="B7" s="208" t="s">
        <v>3</v>
      </c>
      <c r="C7" s="209"/>
      <c r="D7" s="209"/>
      <c r="E7" s="209"/>
      <c r="F7" s="209"/>
      <c r="G7" s="209"/>
      <c r="H7" s="210"/>
    </row>
    <row r="8" spans="2:8" ht="16.5" x14ac:dyDescent="0.25">
      <c r="B8" s="107"/>
      <c r="C8" s="108"/>
      <c r="D8" s="108"/>
      <c r="E8" s="108"/>
      <c r="F8" s="108"/>
      <c r="G8" s="108"/>
      <c r="H8" s="109"/>
    </row>
    <row r="9" spans="2:8" ht="16.5" customHeight="1" x14ac:dyDescent="0.25">
      <c r="B9" s="201" t="s">
        <v>4</v>
      </c>
      <c r="C9" s="202"/>
      <c r="D9" s="202"/>
      <c r="E9" s="202"/>
      <c r="F9" s="202"/>
      <c r="G9" s="202"/>
      <c r="H9" s="203"/>
    </row>
    <row r="10" spans="2:8" ht="44.25" customHeight="1" x14ac:dyDescent="0.25">
      <c r="B10" s="201"/>
      <c r="C10" s="202"/>
      <c r="D10" s="202"/>
      <c r="E10" s="202"/>
      <c r="F10" s="202"/>
      <c r="G10" s="202"/>
      <c r="H10" s="203"/>
    </row>
    <row r="11" spans="2:8" ht="15.75" thickBot="1" x14ac:dyDescent="0.3">
      <c r="B11" s="96"/>
      <c r="C11" s="99"/>
      <c r="D11" s="104"/>
      <c r="E11" s="105"/>
      <c r="F11" s="105"/>
      <c r="G11" s="106"/>
      <c r="H11" s="100"/>
    </row>
    <row r="12" spans="2:8" ht="15.75" thickTop="1" x14ac:dyDescent="0.25">
      <c r="B12" s="96"/>
      <c r="C12" s="204" t="s">
        <v>5</v>
      </c>
      <c r="D12" s="205"/>
      <c r="E12" s="206" t="s">
        <v>6</v>
      </c>
      <c r="F12" s="207"/>
      <c r="G12" s="99"/>
      <c r="H12" s="100"/>
    </row>
    <row r="13" spans="2:8" ht="35.25" customHeight="1" x14ac:dyDescent="0.25">
      <c r="B13" s="96"/>
      <c r="C13" s="211" t="s">
        <v>7</v>
      </c>
      <c r="D13" s="212"/>
      <c r="E13" s="213" t="s">
        <v>8</v>
      </c>
      <c r="F13" s="214"/>
      <c r="G13" s="99"/>
      <c r="H13" s="100"/>
    </row>
    <row r="14" spans="2:8" ht="17.25" customHeight="1" x14ac:dyDescent="0.25">
      <c r="B14" s="96"/>
      <c r="C14" s="211" t="s">
        <v>9</v>
      </c>
      <c r="D14" s="212"/>
      <c r="E14" s="213" t="s">
        <v>10</v>
      </c>
      <c r="F14" s="214"/>
      <c r="G14" s="99"/>
      <c r="H14" s="100"/>
    </row>
    <row r="15" spans="2:8" ht="19.5" customHeight="1" x14ac:dyDescent="0.25">
      <c r="B15" s="96"/>
      <c r="C15" s="211" t="s">
        <v>11</v>
      </c>
      <c r="D15" s="212"/>
      <c r="E15" s="213" t="s">
        <v>12</v>
      </c>
      <c r="F15" s="214"/>
      <c r="G15" s="99"/>
      <c r="H15" s="100"/>
    </row>
    <row r="16" spans="2:8" ht="69.75" customHeight="1" x14ac:dyDescent="0.25">
      <c r="B16" s="96"/>
      <c r="C16" s="211" t="s">
        <v>13</v>
      </c>
      <c r="D16" s="212"/>
      <c r="E16" s="213" t="s">
        <v>14</v>
      </c>
      <c r="F16" s="214"/>
      <c r="G16" s="99"/>
      <c r="H16" s="100"/>
    </row>
    <row r="17" spans="2:8" ht="34.5" customHeight="1" x14ac:dyDescent="0.25">
      <c r="B17" s="96"/>
      <c r="C17" s="215" t="s">
        <v>15</v>
      </c>
      <c r="D17" s="216"/>
      <c r="E17" s="217" t="s">
        <v>16</v>
      </c>
      <c r="F17" s="218"/>
      <c r="G17" s="99"/>
      <c r="H17" s="100"/>
    </row>
    <row r="18" spans="2:8" ht="27.75" customHeight="1" x14ac:dyDescent="0.25">
      <c r="B18" s="96"/>
      <c r="C18" s="215" t="s">
        <v>17</v>
      </c>
      <c r="D18" s="216"/>
      <c r="E18" s="217" t="s">
        <v>18</v>
      </c>
      <c r="F18" s="218"/>
      <c r="G18" s="99"/>
      <c r="H18" s="100"/>
    </row>
    <row r="19" spans="2:8" ht="28.5" customHeight="1" x14ac:dyDescent="0.25">
      <c r="B19" s="96"/>
      <c r="C19" s="215" t="s">
        <v>19</v>
      </c>
      <c r="D19" s="216"/>
      <c r="E19" s="217" t="s">
        <v>20</v>
      </c>
      <c r="F19" s="218"/>
      <c r="G19" s="99"/>
      <c r="H19" s="100"/>
    </row>
    <row r="20" spans="2:8" ht="72.75" customHeight="1" x14ac:dyDescent="0.25">
      <c r="B20" s="96"/>
      <c r="C20" s="215" t="s">
        <v>21</v>
      </c>
      <c r="D20" s="216"/>
      <c r="E20" s="217" t="s">
        <v>22</v>
      </c>
      <c r="F20" s="218"/>
      <c r="G20" s="99"/>
      <c r="H20" s="100"/>
    </row>
    <row r="21" spans="2:8" ht="64.5" customHeight="1" x14ac:dyDescent="0.25">
      <c r="B21" s="96"/>
      <c r="C21" s="215" t="s">
        <v>23</v>
      </c>
      <c r="D21" s="216"/>
      <c r="E21" s="217" t="s">
        <v>24</v>
      </c>
      <c r="F21" s="218"/>
      <c r="G21" s="99"/>
      <c r="H21" s="100"/>
    </row>
    <row r="22" spans="2:8" ht="71.25" customHeight="1" x14ac:dyDescent="0.25">
      <c r="B22" s="96"/>
      <c r="C22" s="215" t="s">
        <v>25</v>
      </c>
      <c r="D22" s="216"/>
      <c r="E22" s="217" t="s">
        <v>26</v>
      </c>
      <c r="F22" s="218"/>
      <c r="G22" s="99"/>
      <c r="H22" s="100"/>
    </row>
    <row r="23" spans="2:8" ht="55.5" customHeight="1" x14ac:dyDescent="0.25">
      <c r="B23" s="96"/>
      <c r="C23" s="222" t="s">
        <v>27</v>
      </c>
      <c r="D23" s="223"/>
      <c r="E23" s="217" t="s">
        <v>28</v>
      </c>
      <c r="F23" s="218"/>
      <c r="G23" s="99"/>
      <c r="H23" s="100"/>
    </row>
    <row r="24" spans="2:8" ht="42" customHeight="1" x14ac:dyDescent="0.25">
      <c r="B24" s="96"/>
      <c r="C24" s="222" t="s">
        <v>29</v>
      </c>
      <c r="D24" s="223"/>
      <c r="E24" s="217" t="s">
        <v>30</v>
      </c>
      <c r="F24" s="218"/>
      <c r="G24" s="99"/>
      <c r="H24" s="100"/>
    </row>
    <row r="25" spans="2:8" ht="59.25" customHeight="1" x14ac:dyDescent="0.25">
      <c r="B25" s="96"/>
      <c r="C25" s="222" t="s">
        <v>31</v>
      </c>
      <c r="D25" s="223"/>
      <c r="E25" s="217" t="s">
        <v>32</v>
      </c>
      <c r="F25" s="218"/>
      <c r="G25" s="99"/>
      <c r="H25" s="100"/>
    </row>
    <row r="26" spans="2:8" ht="23.25" customHeight="1" x14ac:dyDescent="0.25">
      <c r="B26" s="96"/>
      <c r="C26" s="222" t="s">
        <v>33</v>
      </c>
      <c r="D26" s="223"/>
      <c r="E26" s="217" t="s">
        <v>34</v>
      </c>
      <c r="F26" s="218"/>
      <c r="G26" s="99"/>
      <c r="H26" s="100"/>
    </row>
    <row r="27" spans="2:8" ht="30.75" customHeight="1" x14ac:dyDescent="0.25">
      <c r="B27" s="96"/>
      <c r="C27" s="222" t="s">
        <v>35</v>
      </c>
      <c r="D27" s="223"/>
      <c r="E27" s="217" t="s">
        <v>36</v>
      </c>
      <c r="F27" s="218"/>
      <c r="G27" s="99"/>
      <c r="H27" s="100"/>
    </row>
    <row r="28" spans="2:8" ht="35.25" customHeight="1" x14ac:dyDescent="0.25">
      <c r="B28" s="96"/>
      <c r="C28" s="222" t="s">
        <v>37</v>
      </c>
      <c r="D28" s="223"/>
      <c r="E28" s="217" t="s">
        <v>38</v>
      </c>
      <c r="F28" s="218"/>
      <c r="G28" s="99"/>
      <c r="H28" s="100"/>
    </row>
    <row r="29" spans="2:8" ht="33" customHeight="1" x14ac:dyDescent="0.25">
      <c r="B29" s="96"/>
      <c r="C29" s="222" t="s">
        <v>37</v>
      </c>
      <c r="D29" s="223"/>
      <c r="E29" s="217" t="s">
        <v>38</v>
      </c>
      <c r="F29" s="218"/>
      <c r="G29" s="99"/>
      <c r="H29" s="100"/>
    </row>
    <row r="30" spans="2:8" ht="30" customHeight="1" x14ac:dyDescent="0.25">
      <c r="B30" s="96"/>
      <c r="C30" s="222" t="s">
        <v>39</v>
      </c>
      <c r="D30" s="223"/>
      <c r="E30" s="217" t="s">
        <v>40</v>
      </c>
      <c r="F30" s="218"/>
      <c r="G30" s="99"/>
      <c r="H30" s="100"/>
    </row>
    <row r="31" spans="2:8" ht="35.25" customHeight="1" x14ac:dyDescent="0.25">
      <c r="B31" s="96"/>
      <c r="C31" s="222" t="s">
        <v>41</v>
      </c>
      <c r="D31" s="223"/>
      <c r="E31" s="217" t="s">
        <v>42</v>
      </c>
      <c r="F31" s="218"/>
      <c r="G31" s="99"/>
      <c r="H31" s="100"/>
    </row>
    <row r="32" spans="2:8" ht="31.5" customHeight="1" x14ac:dyDescent="0.25">
      <c r="B32" s="96"/>
      <c r="C32" s="222" t="s">
        <v>43</v>
      </c>
      <c r="D32" s="223"/>
      <c r="E32" s="217" t="s">
        <v>44</v>
      </c>
      <c r="F32" s="218"/>
      <c r="G32" s="99"/>
      <c r="H32" s="100"/>
    </row>
    <row r="33" spans="2:8" ht="35.25" customHeight="1" x14ac:dyDescent="0.25">
      <c r="B33" s="96"/>
      <c r="C33" s="222" t="s">
        <v>45</v>
      </c>
      <c r="D33" s="223"/>
      <c r="E33" s="217" t="s">
        <v>46</v>
      </c>
      <c r="F33" s="218"/>
      <c r="G33" s="99"/>
      <c r="H33" s="100"/>
    </row>
    <row r="34" spans="2:8" ht="59.25" customHeight="1" x14ac:dyDescent="0.25">
      <c r="B34" s="96"/>
      <c r="C34" s="222" t="s">
        <v>47</v>
      </c>
      <c r="D34" s="223"/>
      <c r="E34" s="217" t="s">
        <v>48</v>
      </c>
      <c r="F34" s="218"/>
      <c r="G34" s="99"/>
      <c r="H34" s="100"/>
    </row>
    <row r="35" spans="2:8" ht="29.25" customHeight="1" x14ac:dyDescent="0.25">
      <c r="B35" s="96"/>
      <c r="C35" s="222" t="s">
        <v>49</v>
      </c>
      <c r="D35" s="223"/>
      <c r="E35" s="217" t="s">
        <v>50</v>
      </c>
      <c r="F35" s="218"/>
      <c r="G35" s="99"/>
      <c r="H35" s="100"/>
    </row>
    <row r="36" spans="2:8" ht="82.5" customHeight="1" x14ac:dyDescent="0.25">
      <c r="B36" s="96"/>
      <c r="C36" s="222" t="s">
        <v>51</v>
      </c>
      <c r="D36" s="223"/>
      <c r="E36" s="217" t="s">
        <v>52</v>
      </c>
      <c r="F36" s="218"/>
      <c r="G36" s="99"/>
      <c r="H36" s="100"/>
    </row>
    <row r="37" spans="2:8" ht="46.5" customHeight="1" x14ac:dyDescent="0.25">
      <c r="B37" s="96"/>
      <c r="C37" s="222" t="s">
        <v>53</v>
      </c>
      <c r="D37" s="223"/>
      <c r="E37" s="217" t="s">
        <v>54</v>
      </c>
      <c r="F37" s="218"/>
      <c r="G37" s="99"/>
      <c r="H37" s="100"/>
    </row>
    <row r="38" spans="2:8" ht="6.75" customHeight="1" thickBot="1" x14ac:dyDescent="0.3">
      <c r="B38" s="96"/>
      <c r="C38" s="224"/>
      <c r="D38" s="225"/>
      <c r="E38" s="226"/>
      <c r="F38" s="227"/>
      <c r="G38" s="99"/>
      <c r="H38" s="100"/>
    </row>
    <row r="39" spans="2:8" ht="15.75" thickTop="1" x14ac:dyDescent="0.25">
      <c r="B39" s="96"/>
      <c r="C39" s="97"/>
      <c r="D39" s="97"/>
      <c r="E39" s="98"/>
      <c r="F39" s="98"/>
      <c r="G39" s="99"/>
      <c r="H39" s="100"/>
    </row>
    <row r="40" spans="2:8" ht="21" customHeight="1" x14ac:dyDescent="0.25">
      <c r="B40" s="219" t="s">
        <v>55</v>
      </c>
      <c r="C40" s="220"/>
      <c r="D40" s="220"/>
      <c r="E40" s="220"/>
      <c r="F40" s="220"/>
      <c r="G40" s="220"/>
      <c r="H40" s="221"/>
    </row>
    <row r="41" spans="2:8" ht="20.25" customHeight="1" x14ac:dyDescent="0.25">
      <c r="B41" s="219" t="s">
        <v>56</v>
      </c>
      <c r="C41" s="220"/>
      <c r="D41" s="220"/>
      <c r="E41" s="220"/>
      <c r="F41" s="220"/>
      <c r="G41" s="220"/>
      <c r="H41" s="221"/>
    </row>
    <row r="42" spans="2:8" ht="20.25" customHeight="1" x14ac:dyDescent="0.25">
      <c r="B42" s="219" t="s">
        <v>57</v>
      </c>
      <c r="C42" s="220"/>
      <c r="D42" s="220"/>
      <c r="E42" s="220"/>
      <c r="F42" s="220"/>
      <c r="G42" s="220"/>
      <c r="H42" s="221"/>
    </row>
    <row r="43" spans="2:8" ht="20.25" customHeight="1" x14ac:dyDescent="0.25">
      <c r="B43" s="219" t="s">
        <v>58</v>
      </c>
      <c r="C43" s="220"/>
      <c r="D43" s="220"/>
      <c r="E43" s="220"/>
      <c r="F43" s="220"/>
      <c r="G43" s="220"/>
      <c r="H43" s="221"/>
    </row>
    <row r="44" spans="2:8" x14ac:dyDescent="0.25">
      <c r="B44" s="219" t="s">
        <v>59</v>
      </c>
      <c r="C44" s="220"/>
      <c r="D44" s="220"/>
      <c r="E44" s="220"/>
      <c r="F44" s="220"/>
      <c r="G44" s="220"/>
      <c r="H44" s="221"/>
    </row>
    <row r="45" spans="2:8" ht="15.75" thickBot="1" x14ac:dyDescent="0.3">
      <c r="B45" s="101"/>
      <c r="C45" s="102"/>
      <c r="D45" s="102"/>
      <c r="E45" s="102"/>
      <c r="F45" s="102"/>
      <c r="G45" s="102"/>
      <c r="H45" s="10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118</v>
      </c>
    </row>
    <row r="4" spans="1:1" x14ac:dyDescent="0.2">
      <c r="A4" s="7" t="s">
        <v>158</v>
      </c>
    </row>
    <row r="5" spans="1:1" x14ac:dyDescent="0.2">
      <c r="A5" s="7" t="s">
        <v>274</v>
      </c>
    </row>
    <row r="6" spans="1:1" x14ac:dyDescent="0.2">
      <c r="A6" s="7" t="s">
        <v>276</v>
      </c>
    </row>
    <row r="7" spans="1:1" x14ac:dyDescent="0.2">
      <c r="A7" s="7" t="s">
        <v>119</v>
      </c>
    </row>
    <row r="8" spans="1:1" x14ac:dyDescent="0.2">
      <c r="A8" s="7" t="s">
        <v>120</v>
      </c>
    </row>
    <row r="9" spans="1:1" x14ac:dyDescent="0.2">
      <c r="A9" s="7" t="s">
        <v>282</v>
      </c>
    </row>
    <row r="10" spans="1:1" x14ac:dyDescent="0.2">
      <c r="A10" s="7" t="s">
        <v>121</v>
      </c>
    </row>
    <row r="11" spans="1:1" x14ac:dyDescent="0.2">
      <c r="A11" s="7" t="s">
        <v>141</v>
      </c>
    </row>
    <row r="12" spans="1:1" x14ac:dyDescent="0.2">
      <c r="A12" s="7" t="s">
        <v>299</v>
      </c>
    </row>
    <row r="13" spans="1:1" x14ac:dyDescent="0.2">
      <c r="A13" s="7" t="s">
        <v>300</v>
      </c>
    </row>
    <row r="14" spans="1:1" x14ac:dyDescent="0.2">
      <c r="A14" s="7" t="s">
        <v>301</v>
      </c>
    </row>
    <row r="16" spans="1:1" x14ac:dyDescent="0.2">
      <c r="A16" s="7" t="s">
        <v>302</v>
      </c>
    </row>
    <row r="17" spans="1:1" x14ac:dyDescent="0.2">
      <c r="A17" s="7" t="s">
        <v>289</v>
      </c>
    </row>
    <row r="18" spans="1:1" x14ac:dyDescent="0.2">
      <c r="A18" s="7" t="s">
        <v>143</v>
      </c>
    </row>
    <row r="20" spans="1:1" x14ac:dyDescent="0.2">
      <c r="A20" s="7" t="s">
        <v>128</v>
      </c>
    </row>
    <row r="21" spans="1:1" x14ac:dyDescent="0.2">
      <c r="A21" s="7"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V25"/>
  <sheetViews>
    <sheetView showGridLines="0" tabSelected="1" topLeftCell="D15" zoomScale="66" zoomScaleNormal="80" workbookViewId="0">
      <selection activeCell="D19" sqref="D19:AO19"/>
    </sheetView>
  </sheetViews>
  <sheetFormatPr baseColWidth="10" defaultColWidth="11.42578125" defaultRowHeight="16.5" x14ac:dyDescent="0.3"/>
  <cols>
    <col min="1" max="1" width="4.7109375" style="2" customWidth="1"/>
    <col min="2" max="3" width="12" style="2" customWidth="1"/>
    <col min="4" max="4" width="14.140625" style="2" customWidth="1"/>
    <col min="5" max="5" width="29.85546875" style="2" customWidth="1"/>
    <col min="6" max="6" width="24.71093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1" style="1" customWidth="1"/>
    <col min="21" max="21" width="31" style="2"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4" style="4"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8.42578125" style="1" customWidth="1"/>
    <col min="41" max="41" width="16.140625" style="1" customWidth="1"/>
    <col min="42" max="42" width="14.140625" style="1" customWidth="1"/>
    <col min="43" max="43" width="66.28515625" style="1" customWidth="1"/>
    <col min="44" max="45" width="20.7109375" style="1" customWidth="1"/>
    <col min="46" max="46" width="15.42578125" style="1" customWidth="1"/>
    <col min="47" max="47" width="76.5703125" style="1" customWidth="1"/>
    <col min="48" max="48" width="17.28515625" style="1" customWidth="1"/>
    <col min="49" max="16384" width="11.42578125" style="1"/>
  </cols>
  <sheetData>
    <row r="1" spans="1:74" ht="27.75" hidden="1" customHeight="1" x14ac:dyDescent="0.3">
      <c r="A1" s="259"/>
      <c r="B1" s="259"/>
      <c r="C1" s="259"/>
      <c r="D1" s="259"/>
      <c r="E1" s="260" t="s">
        <v>60</v>
      </c>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54" t="s">
        <v>61</v>
      </c>
      <c r="AV1" s="254"/>
    </row>
    <row r="2" spans="1:74" ht="27.75" customHeight="1" x14ac:dyDescent="0.3">
      <c r="A2" s="259"/>
      <c r="B2" s="259"/>
      <c r="C2" s="259"/>
      <c r="D2" s="259"/>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c r="AK2" s="260"/>
      <c r="AL2" s="260"/>
      <c r="AM2" s="260"/>
      <c r="AN2" s="260"/>
      <c r="AO2" s="260"/>
      <c r="AP2" s="260"/>
      <c r="AQ2" s="260"/>
      <c r="AR2" s="260"/>
      <c r="AS2" s="260"/>
      <c r="AT2" s="260"/>
      <c r="AU2" s="254" t="s">
        <v>62</v>
      </c>
      <c r="AV2" s="254"/>
    </row>
    <row r="3" spans="1:74" ht="27" customHeight="1" x14ac:dyDescent="0.3">
      <c r="A3" s="259"/>
      <c r="B3" s="259"/>
      <c r="C3" s="259"/>
      <c r="D3" s="259"/>
      <c r="E3" s="260"/>
      <c r="F3" s="260"/>
      <c r="G3" s="260"/>
      <c r="H3" s="260"/>
      <c r="I3" s="260"/>
      <c r="J3" s="260"/>
      <c r="K3" s="260"/>
      <c r="L3" s="260"/>
      <c r="M3" s="260"/>
      <c r="N3" s="260"/>
      <c r="O3" s="260"/>
      <c r="P3" s="260"/>
      <c r="Q3" s="260"/>
      <c r="R3" s="260"/>
      <c r="S3" s="260"/>
      <c r="T3" s="260"/>
      <c r="U3" s="260"/>
      <c r="V3" s="260"/>
      <c r="W3" s="260"/>
      <c r="X3" s="260"/>
      <c r="Y3" s="260"/>
      <c r="Z3" s="260"/>
      <c r="AA3" s="260"/>
      <c r="AB3" s="260"/>
      <c r="AC3" s="260"/>
      <c r="AD3" s="260"/>
      <c r="AE3" s="260"/>
      <c r="AF3" s="260"/>
      <c r="AG3" s="260"/>
      <c r="AH3" s="260"/>
      <c r="AI3" s="260"/>
      <c r="AJ3" s="260"/>
      <c r="AK3" s="260"/>
      <c r="AL3" s="260"/>
      <c r="AM3" s="260"/>
      <c r="AN3" s="260"/>
      <c r="AO3" s="260"/>
      <c r="AP3" s="260"/>
      <c r="AQ3" s="260"/>
      <c r="AR3" s="260"/>
      <c r="AS3" s="260"/>
      <c r="AT3" s="260"/>
      <c r="AU3" s="254" t="s">
        <v>63</v>
      </c>
      <c r="AV3" s="254"/>
    </row>
    <row r="4" spans="1:74" ht="22.5" customHeight="1" x14ac:dyDescent="0.3">
      <c r="A4" s="259"/>
      <c r="B4" s="259"/>
      <c r="C4" s="259"/>
      <c r="D4" s="259"/>
      <c r="E4" s="260"/>
      <c r="F4" s="260"/>
      <c r="G4" s="260"/>
      <c r="H4" s="260"/>
      <c r="I4" s="260"/>
      <c r="J4" s="260"/>
      <c r="K4" s="260"/>
      <c r="L4" s="260"/>
      <c r="M4" s="260"/>
      <c r="N4" s="260"/>
      <c r="O4" s="260"/>
      <c r="P4" s="260"/>
      <c r="Q4" s="260"/>
      <c r="R4" s="260"/>
      <c r="S4" s="260"/>
      <c r="T4" s="260"/>
      <c r="U4" s="260"/>
      <c r="V4" s="260"/>
      <c r="W4" s="260"/>
      <c r="X4" s="260"/>
      <c r="Y4" s="260"/>
      <c r="Z4" s="260"/>
      <c r="AA4" s="260"/>
      <c r="AB4" s="260"/>
      <c r="AC4" s="260"/>
      <c r="AD4" s="260"/>
      <c r="AE4" s="260"/>
      <c r="AF4" s="260"/>
      <c r="AG4" s="260"/>
      <c r="AH4" s="260"/>
      <c r="AI4" s="260"/>
      <c r="AJ4" s="260"/>
      <c r="AK4" s="260"/>
      <c r="AL4" s="260"/>
      <c r="AM4" s="260"/>
      <c r="AN4" s="260"/>
      <c r="AO4" s="260"/>
      <c r="AP4" s="260"/>
      <c r="AQ4" s="260"/>
      <c r="AR4" s="260"/>
      <c r="AS4" s="260"/>
      <c r="AT4" s="260"/>
      <c r="AU4" s="254" t="s">
        <v>64</v>
      </c>
      <c r="AV4" s="254"/>
    </row>
    <row r="5" spans="1:74" ht="18.75" customHeight="1" x14ac:dyDescent="0.3">
      <c r="A5" s="130"/>
      <c r="B5" s="131"/>
      <c r="C5" s="131"/>
      <c r="D5" s="131"/>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9"/>
      <c r="AH5" s="132"/>
      <c r="AI5" s="132"/>
      <c r="AJ5" s="132"/>
      <c r="AK5" s="132"/>
      <c r="AL5" s="132"/>
      <c r="AM5" s="132"/>
      <c r="AN5" s="132"/>
      <c r="AO5" s="132"/>
      <c r="AP5" s="132"/>
      <c r="AQ5" s="132"/>
      <c r="AR5" s="132"/>
      <c r="AS5" s="132"/>
      <c r="AT5" s="132"/>
      <c r="AU5" s="134"/>
      <c r="AV5" s="133"/>
    </row>
    <row r="6" spans="1:74" ht="33" customHeight="1" x14ac:dyDescent="0.3">
      <c r="A6" s="261" t="s">
        <v>65</v>
      </c>
      <c r="B6" s="262"/>
      <c r="C6" s="255" t="s">
        <v>66</v>
      </c>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7"/>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30" customHeight="1" x14ac:dyDescent="0.3">
      <c r="A7" s="261" t="s">
        <v>67</v>
      </c>
      <c r="B7" s="262"/>
      <c r="C7" s="255" t="s">
        <v>68</v>
      </c>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7"/>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39.75" customHeight="1" x14ac:dyDescent="0.3">
      <c r="A8" s="261" t="s">
        <v>69</v>
      </c>
      <c r="B8" s="262"/>
      <c r="C8" s="255" t="s">
        <v>70</v>
      </c>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7"/>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x14ac:dyDescent="0.3">
      <c r="A9" s="268" t="s">
        <v>71</v>
      </c>
      <c r="B9" s="268"/>
      <c r="C9" s="268"/>
      <c r="D9" s="268"/>
      <c r="E9" s="277"/>
      <c r="F9" s="277"/>
      <c r="G9" s="277"/>
      <c r="H9" s="277"/>
      <c r="I9" s="277"/>
      <c r="J9" s="277"/>
      <c r="K9" s="277"/>
      <c r="L9" s="277" t="s">
        <v>72</v>
      </c>
      <c r="M9" s="277"/>
      <c r="N9" s="277"/>
      <c r="O9" s="277"/>
      <c r="P9" s="277"/>
      <c r="Q9" s="277"/>
      <c r="R9" s="277"/>
      <c r="S9" s="277" t="s">
        <v>73</v>
      </c>
      <c r="T9" s="277"/>
      <c r="U9" s="277"/>
      <c r="V9" s="277"/>
      <c r="W9" s="277"/>
      <c r="X9" s="277"/>
      <c r="Y9" s="277"/>
      <c r="Z9" s="277"/>
      <c r="AA9" s="277"/>
      <c r="AB9" s="277"/>
      <c r="AC9" s="277" t="s">
        <v>74</v>
      </c>
      <c r="AD9" s="277"/>
      <c r="AE9" s="277"/>
      <c r="AF9" s="277"/>
      <c r="AG9" s="277"/>
      <c r="AH9" s="277"/>
      <c r="AI9" s="277"/>
      <c r="AJ9" s="275" t="s">
        <v>75</v>
      </c>
      <c r="AK9" s="276"/>
      <c r="AL9" s="276"/>
      <c r="AM9" s="276"/>
      <c r="AN9" s="276"/>
      <c r="AO9" s="276"/>
      <c r="AP9" s="276"/>
      <c r="AQ9" s="276"/>
      <c r="AR9" s="276"/>
      <c r="AS9" s="276"/>
      <c r="AT9" s="276"/>
      <c r="AU9" s="276"/>
      <c r="AV9" s="276"/>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6.5" customHeight="1" x14ac:dyDescent="0.3">
      <c r="A10" s="253" t="s">
        <v>76</v>
      </c>
      <c r="B10" s="268" t="s">
        <v>77</v>
      </c>
      <c r="C10" s="268" t="s">
        <v>78</v>
      </c>
      <c r="D10" s="268" t="s">
        <v>15</v>
      </c>
      <c r="E10" s="252" t="s">
        <v>17</v>
      </c>
      <c r="F10" s="252" t="s">
        <v>19</v>
      </c>
      <c r="G10" s="268" t="s">
        <v>21</v>
      </c>
      <c r="H10" s="252" t="s">
        <v>23</v>
      </c>
      <c r="I10" s="252" t="s">
        <v>79</v>
      </c>
      <c r="J10" s="252" t="s">
        <v>80</v>
      </c>
      <c r="K10" s="252" t="s">
        <v>81</v>
      </c>
      <c r="L10" s="252" t="s">
        <v>82</v>
      </c>
      <c r="M10" s="268" t="s">
        <v>83</v>
      </c>
      <c r="N10" s="252" t="s">
        <v>84</v>
      </c>
      <c r="O10" s="252" t="s">
        <v>85</v>
      </c>
      <c r="P10" s="252" t="s">
        <v>86</v>
      </c>
      <c r="Q10" s="268" t="s">
        <v>83</v>
      </c>
      <c r="R10" s="252" t="s">
        <v>29</v>
      </c>
      <c r="S10" s="251" t="s">
        <v>87</v>
      </c>
      <c r="T10" s="252" t="s">
        <v>31</v>
      </c>
      <c r="U10" s="252" t="s">
        <v>88</v>
      </c>
      <c r="V10" s="252" t="s">
        <v>33</v>
      </c>
      <c r="W10" s="252" t="s">
        <v>89</v>
      </c>
      <c r="X10" s="252"/>
      <c r="Y10" s="252"/>
      <c r="Z10" s="252"/>
      <c r="AA10" s="252"/>
      <c r="AB10" s="252"/>
      <c r="AC10" s="251" t="s">
        <v>90</v>
      </c>
      <c r="AD10" s="251" t="s">
        <v>91</v>
      </c>
      <c r="AE10" s="251" t="s">
        <v>83</v>
      </c>
      <c r="AF10" s="251" t="s">
        <v>92</v>
      </c>
      <c r="AG10" s="258" t="s">
        <v>83</v>
      </c>
      <c r="AH10" s="251" t="s">
        <v>93</v>
      </c>
      <c r="AI10" s="251" t="s">
        <v>49</v>
      </c>
      <c r="AJ10" s="252" t="s">
        <v>75</v>
      </c>
      <c r="AK10" s="252" t="s">
        <v>94</v>
      </c>
      <c r="AL10" s="252" t="s">
        <v>95</v>
      </c>
      <c r="AM10" s="252" t="s">
        <v>96</v>
      </c>
      <c r="AN10" s="252" t="s">
        <v>97</v>
      </c>
      <c r="AO10" s="252" t="s">
        <v>53</v>
      </c>
      <c r="AP10" s="252" t="s">
        <v>96</v>
      </c>
      <c r="AQ10" s="228" t="s">
        <v>98</v>
      </c>
      <c r="AR10" s="252" t="s">
        <v>53</v>
      </c>
      <c r="AS10" s="228" t="s">
        <v>99</v>
      </c>
      <c r="AT10" s="252" t="s">
        <v>96</v>
      </c>
      <c r="AU10" s="252" t="s">
        <v>100</v>
      </c>
      <c r="AV10" s="252" t="s">
        <v>53</v>
      </c>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s="3" customFormat="1" ht="38.25" customHeight="1" x14ac:dyDescent="0.25">
      <c r="A11" s="253"/>
      <c r="B11" s="268"/>
      <c r="C11" s="268"/>
      <c r="D11" s="268"/>
      <c r="E11" s="252"/>
      <c r="F11" s="252"/>
      <c r="G11" s="268"/>
      <c r="H11" s="252"/>
      <c r="I11" s="252"/>
      <c r="J11" s="252"/>
      <c r="K11" s="252"/>
      <c r="L11" s="252"/>
      <c r="M11" s="268"/>
      <c r="N11" s="252"/>
      <c r="O11" s="252"/>
      <c r="P11" s="268"/>
      <c r="Q11" s="268"/>
      <c r="R11" s="252"/>
      <c r="S11" s="251"/>
      <c r="T11" s="252"/>
      <c r="U11" s="252"/>
      <c r="V11" s="252"/>
      <c r="W11" s="114" t="s">
        <v>77</v>
      </c>
      <c r="X11" s="114" t="s">
        <v>101</v>
      </c>
      <c r="Y11" s="114" t="s">
        <v>102</v>
      </c>
      <c r="Z11" s="114" t="s">
        <v>103</v>
      </c>
      <c r="AA11" s="114" t="s">
        <v>104</v>
      </c>
      <c r="AB11" s="114" t="s">
        <v>99</v>
      </c>
      <c r="AC11" s="251"/>
      <c r="AD11" s="251"/>
      <c r="AE11" s="251"/>
      <c r="AF11" s="251"/>
      <c r="AG11" s="258"/>
      <c r="AH11" s="251"/>
      <c r="AI11" s="251"/>
      <c r="AJ11" s="252"/>
      <c r="AK11" s="252"/>
      <c r="AL11" s="252"/>
      <c r="AM11" s="252"/>
      <c r="AN11" s="252"/>
      <c r="AO11" s="252"/>
      <c r="AP11" s="252"/>
      <c r="AQ11" s="229"/>
      <c r="AR11" s="252"/>
      <c r="AS11" s="229"/>
      <c r="AT11" s="252"/>
      <c r="AU11" s="252"/>
      <c r="AV11" s="252"/>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s="3" customFormat="1" ht="13.5" customHeight="1" x14ac:dyDescent="0.25">
      <c r="A12" s="185"/>
      <c r="B12" s="186"/>
      <c r="C12" s="186"/>
      <c r="D12" s="186"/>
      <c r="E12" s="182"/>
      <c r="F12" s="182"/>
      <c r="G12" s="186"/>
      <c r="H12" s="182"/>
      <c r="I12" s="182"/>
      <c r="J12" s="182"/>
      <c r="K12" s="182"/>
      <c r="L12" s="182"/>
      <c r="M12" s="186"/>
      <c r="N12" s="182"/>
      <c r="O12" s="178"/>
      <c r="P12" s="186"/>
      <c r="Q12" s="186"/>
      <c r="R12" s="182"/>
      <c r="S12" s="179"/>
      <c r="T12" s="178"/>
      <c r="U12" s="178"/>
      <c r="V12" s="178"/>
      <c r="W12" s="181"/>
      <c r="X12" s="181"/>
      <c r="Y12" s="181"/>
      <c r="Z12" s="181"/>
      <c r="AA12" s="181"/>
      <c r="AB12" s="181"/>
      <c r="AC12" s="179"/>
      <c r="AD12" s="179"/>
      <c r="AE12" s="179"/>
      <c r="AF12" s="179"/>
      <c r="AG12" s="180"/>
      <c r="AH12" s="187"/>
      <c r="AI12" s="187"/>
      <c r="AJ12" s="182"/>
      <c r="AK12" s="182"/>
      <c r="AL12" s="182"/>
      <c r="AM12" s="182"/>
      <c r="AN12" s="178"/>
      <c r="AO12" s="182"/>
      <c r="AP12" s="182"/>
      <c r="AQ12" s="183"/>
      <c r="AR12" s="178"/>
      <c r="AS12" s="183"/>
      <c r="AT12" s="182"/>
      <c r="AU12" s="178"/>
      <c r="AV12" s="178"/>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row>
    <row r="13" spans="1:74" ht="69.75" customHeight="1" x14ac:dyDescent="0.3">
      <c r="A13" s="232">
        <v>1</v>
      </c>
      <c r="B13" s="232" t="s">
        <v>105</v>
      </c>
      <c r="C13" s="232" t="s">
        <v>106</v>
      </c>
      <c r="D13" s="234" t="s">
        <v>107</v>
      </c>
      <c r="E13" s="234" t="s">
        <v>108</v>
      </c>
      <c r="F13" s="234" t="s">
        <v>109</v>
      </c>
      <c r="G13" s="236" t="s">
        <v>110</v>
      </c>
      <c r="H13" s="234" t="s">
        <v>111</v>
      </c>
      <c r="I13" s="234" t="s">
        <v>112</v>
      </c>
      <c r="J13" s="234" t="s">
        <v>113</v>
      </c>
      <c r="K13" s="230">
        <v>300</v>
      </c>
      <c r="L13" s="242" t="str">
        <f>IF(K13&lt;=0,"",IF(K13&lt;=2,"Muy Baja",IF(K13&lt;=24,"Baja",IF(K13&lt;=500,"Media",IF(K13&lt;=5000,"Alta","Muy Alta")))))</f>
        <v>Media</v>
      </c>
      <c r="M13" s="238">
        <f>IF(L13="","",IF(L13="Muy Baja",0.2,IF(L13="Baja",0.4,IF(L13="Media",0.6,IF(L13="Alta",0.8,IF(L13="Muy Alta",1,))))))</f>
        <v>0.6</v>
      </c>
      <c r="N13" s="244" t="s">
        <v>114</v>
      </c>
      <c r="O13" s="267"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242" t="str">
        <f>IF(OR(O13='Tabla Impacto'!$C$11,O13='Tabla Impacto'!$D$11),"Leve",IF(OR(O13='Tabla Impacto'!$C$12,O13='Tabla Impacto'!$D$12),"Menor",IF(OR(O13='Tabla Impacto'!$C$13,O13='Tabla Impacto'!$D$13),"Moderado",IF(OR(O13='Tabla Impacto'!$C$14,O13='Tabla Impacto'!$D$14),"Mayor",IF(OR(O13='Tabla Impacto'!$C$15,O13='Tabla Impacto'!$D$15),"Catastrófico","")))))</f>
        <v>Moderado</v>
      </c>
      <c r="Q13" s="238">
        <f>IF(P13="","",IF(P13="Leve",0.2,IF(P13="Menor",0.4,IF(P13="Moderado",0.6,IF(P13="Mayor",0.8,IF(P13="Catastrófico",1,))))))</f>
        <v>0.6</v>
      </c>
      <c r="R13" s="240"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11">
        <v>1</v>
      </c>
      <c r="T13" s="136" t="s">
        <v>115</v>
      </c>
      <c r="U13" s="143" t="s">
        <v>116</v>
      </c>
      <c r="V13" s="112" t="s">
        <v>117</v>
      </c>
      <c r="W13" s="169" t="s">
        <v>118</v>
      </c>
      <c r="X13" s="169" t="s">
        <v>119</v>
      </c>
      <c r="Y13" s="113" t="str">
        <f t="shared" ref="Y13:Y18" si="0">IF(AND(W13="Preventivo",X13="Automático"),"50%",IF(AND(W13="Preventivo",X13="Manual"),"40%",IF(AND(W13="Detectivo",X13="Automático"),"40%",IF(AND(W13="Detectivo",X13="Manual"),"30%",IF(AND(W13="Correctivo",X13="Automático"),"35%",IF(AND(W13="Correctivo",X13="Manual"),"25%",""))))))</f>
        <v>40%</v>
      </c>
      <c r="Z13" s="169" t="s">
        <v>120</v>
      </c>
      <c r="AA13" s="169" t="s">
        <v>121</v>
      </c>
      <c r="AB13" s="169" t="s">
        <v>122</v>
      </c>
      <c r="AC13" s="173">
        <f t="shared" ref="AC13:AC17" si="1">IFERROR(IF(V13="Probabilidad",(M13-(+M13*Y13)),IF(V13="Impacto",M13,"")),"")</f>
        <v>0.36</v>
      </c>
      <c r="AD13" s="171" t="str">
        <f t="shared" ref="AD13:AD18" si="2">IFERROR(IF(AC13="","",IF(AC13&lt;=0.2,"Muy Baja",IF(AC13&lt;=0.4,"Baja",IF(AC13&lt;=0.6,"Media",IF(AC13&lt;=0.8,"Alta","Muy Alta"))))),"")</f>
        <v>Baja</v>
      </c>
      <c r="AE13" s="113">
        <f t="shared" ref="AE13:AE18" si="3">+AC13</f>
        <v>0.36</v>
      </c>
      <c r="AF13" s="171" t="str">
        <f t="shared" ref="AF13:AF18" si="4">IFERROR(IF(AG13="","",IF(AG13&lt;=0.2,"Leve",IF(AG13&lt;=0.4,"Menor",IF(AG13&lt;=0.6,"Moderado",IF(AG13&lt;=0.8,"Mayor","Catastrófico"))))),"")</f>
        <v>Moderado</v>
      </c>
      <c r="AG13" s="140">
        <f t="shared" ref="AG13:AG17" si="5">IFERROR(IF(V13="Impacto",(Q13-(+Q13*Y13)),IF(V13="Probabilidad",Q13,"")),"")</f>
        <v>0.6</v>
      </c>
      <c r="AH13" s="172" t="str">
        <f t="shared" ref="AH13:AH18" si="6">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246" t="s">
        <v>123</v>
      </c>
      <c r="AJ13" s="234" t="s">
        <v>124</v>
      </c>
      <c r="AK13" s="234" t="s">
        <v>125</v>
      </c>
      <c r="AL13" s="249">
        <v>45625</v>
      </c>
      <c r="AM13" s="249">
        <v>45412</v>
      </c>
      <c r="AN13" s="141" t="s">
        <v>126</v>
      </c>
      <c r="AO13" s="230" t="s">
        <v>174</v>
      </c>
      <c r="AP13" s="248" t="s">
        <v>127</v>
      </c>
      <c r="AQ13" s="141" t="s">
        <v>303</v>
      </c>
      <c r="AR13" s="184" t="s">
        <v>174</v>
      </c>
      <c r="AS13" s="176" t="s">
        <v>129</v>
      </c>
      <c r="AT13" s="248">
        <v>45524</v>
      </c>
      <c r="AU13" s="141"/>
      <c r="AV13" s="142"/>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91.5" customHeight="1" x14ac:dyDescent="0.3">
      <c r="A14" s="233"/>
      <c r="B14" s="233"/>
      <c r="C14" s="233"/>
      <c r="D14" s="235"/>
      <c r="E14" s="235"/>
      <c r="F14" s="235"/>
      <c r="G14" s="237"/>
      <c r="H14" s="235"/>
      <c r="I14" s="235"/>
      <c r="J14" s="235"/>
      <c r="K14" s="231"/>
      <c r="L14" s="243"/>
      <c r="M14" s="239"/>
      <c r="N14" s="245"/>
      <c r="O14" s="267">
        <f>IF(NOT(ISERROR(MATCH(N14,_xlfn.ANCHORARRAY(#REF!),0))),#REF!&amp;"Por favor no seleccionar los criterios de impacto",N14)</f>
        <v>0</v>
      </c>
      <c r="P14" s="243"/>
      <c r="Q14" s="239"/>
      <c r="R14" s="241"/>
      <c r="S14" s="111">
        <v>2</v>
      </c>
      <c r="T14" s="135" t="s">
        <v>130</v>
      </c>
      <c r="U14" s="136" t="s">
        <v>131</v>
      </c>
      <c r="V14" s="112" t="s">
        <v>117</v>
      </c>
      <c r="W14" s="169" t="s">
        <v>118</v>
      </c>
      <c r="X14" s="169" t="s">
        <v>119</v>
      </c>
      <c r="Y14" s="113" t="str">
        <f t="shared" si="0"/>
        <v>40%</v>
      </c>
      <c r="Z14" s="169" t="s">
        <v>120</v>
      </c>
      <c r="AA14" s="169" t="s">
        <v>121</v>
      </c>
      <c r="AB14" s="169" t="s">
        <v>122</v>
      </c>
      <c r="AC14" s="170">
        <f>IFERROR(IF(AND(V13="Probabilidad",V14="Probabilidad"),(AE13-(+AE13*Y14)),IF(V14="Probabilidad",(N13-(+N13*Y14)),IF(V14="Impacto",AE13,""))),"")</f>
        <v>0.216</v>
      </c>
      <c r="AD14" s="171" t="str">
        <f t="shared" si="2"/>
        <v>Baja</v>
      </c>
      <c r="AE14" s="113">
        <f t="shared" si="3"/>
        <v>0.216</v>
      </c>
      <c r="AF14" s="171" t="str">
        <f t="shared" si="4"/>
        <v>Moderado</v>
      </c>
      <c r="AG14" s="140">
        <f>IFERROR(IF(AND(V13="Impacto",V14="Impacto"),(AG13-(+AG13*Y14)),IF(V14="Impacto",($M$10-(+$M$10*Y14)),IF(V14="Probabilidad",AG13,""))),"")</f>
        <v>0.6</v>
      </c>
      <c r="AH14" s="172" t="str">
        <f t="shared" si="6"/>
        <v>Moderado</v>
      </c>
      <c r="AI14" s="247"/>
      <c r="AJ14" s="235"/>
      <c r="AK14" s="235"/>
      <c r="AL14" s="250"/>
      <c r="AM14" s="250"/>
      <c r="AN14" s="141" t="s">
        <v>132</v>
      </c>
      <c r="AO14" s="231"/>
      <c r="AP14" s="235"/>
      <c r="AQ14" s="141" t="s">
        <v>133</v>
      </c>
      <c r="AR14" s="184" t="s">
        <v>174</v>
      </c>
      <c r="AS14" s="176" t="s">
        <v>134</v>
      </c>
      <c r="AT14" s="235"/>
      <c r="AU14" s="148"/>
      <c r="AV14" s="142"/>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83.25" customHeight="1" x14ac:dyDescent="0.3">
      <c r="A15" s="232">
        <v>2</v>
      </c>
      <c r="B15" s="232" t="s">
        <v>105</v>
      </c>
      <c r="C15" s="232" t="s">
        <v>106</v>
      </c>
      <c r="D15" s="234" t="s">
        <v>107</v>
      </c>
      <c r="E15" s="234" t="s">
        <v>135</v>
      </c>
      <c r="F15" s="234" t="s">
        <v>136</v>
      </c>
      <c r="G15" s="236" t="s">
        <v>137</v>
      </c>
      <c r="H15" s="234" t="s">
        <v>111</v>
      </c>
      <c r="I15" s="234" t="s">
        <v>112</v>
      </c>
      <c r="J15" s="234" t="s">
        <v>138</v>
      </c>
      <c r="K15" s="230">
        <v>250</v>
      </c>
      <c r="L15" s="242" t="str">
        <f>IF(K15&lt;=0,"",IF(K15&lt;=2,"Muy Baja",IF(K15&lt;=24,"Baja",IF(K15&lt;=500,"Media",IF(K15&lt;=5000,"Alta","Muy Alta")))))</f>
        <v>Media</v>
      </c>
      <c r="M15" s="238">
        <f>IF(L15="","",IF(L15="Muy Baja",0.2,IF(L15="Baja",0.4,IF(L15="Media",0.6,IF(L15="Alta",0.8,IF(L15="Muy Alta",1,))))))</f>
        <v>0.6</v>
      </c>
      <c r="N15" s="244" t="s">
        <v>114</v>
      </c>
      <c r="O15" s="269" t="str">
        <f>IF(NOT(ISERROR(MATCH(N15,'Tabla Impacto'!$B$221:$B$223,0))),'Tabla Impacto'!$F$223&amp;"Por favor no seleccionar los criterios de impacto(Afectación Económica o presupuestal y Pérdida Reputacional)",N15)</f>
        <v xml:space="preserve">     El riesgo afecta la imagen de la entidad con algunos usuarios de relevancia frente al logro de los objetivos</v>
      </c>
      <c r="P15" s="242" t="str">
        <f>IF(OR(O15='Tabla Impacto'!$C$11,O15='Tabla Impacto'!$D$11),"Leve",IF(OR(O15='Tabla Impacto'!$C$12,O15='Tabla Impacto'!$D$12),"Menor",IF(OR(O15='Tabla Impacto'!$C$13,O15='Tabla Impacto'!$D$13),"Moderado",IF(OR(O15='Tabla Impacto'!$C$14,O15='Tabla Impacto'!$D$14),"Mayor",IF(OR(O15='Tabla Impacto'!$C$15,O15='Tabla Impacto'!$D$15),"Catastrófico","")))))</f>
        <v>Moderado</v>
      </c>
      <c r="Q15" s="238">
        <f>IF(P15="","",IF(P15="Leve",0.2,IF(P15="Menor",0.4,IF(P15="Moderado",0.6,IF(P15="Mayor",0.8,IF(P15="Catastrófico",1,))))))</f>
        <v>0.6</v>
      </c>
      <c r="R15" s="240"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11">
        <v>1</v>
      </c>
      <c r="T15" s="143" t="s">
        <v>139</v>
      </c>
      <c r="U15" s="136" t="s">
        <v>140</v>
      </c>
      <c r="V15" s="112" t="s">
        <v>117</v>
      </c>
      <c r="W15" s="169" t="s">
        <v>118</v>
      </c>
      <c r="X15" s="169" t="s">
        <v>119</v>
      </c>
      <c r="Y15" s="113" t="str">
        <f t="shared" si="0"/>
        <v>40%</v>
      </c>
      <c r="Z15" s="169" t="s">
        <v>120</v>
      </c>
      <c r="AA15" s="169" t="s">
        <v>141</v>
      </c>
      <c r="AB15" s="169" t="s">
        <v>142</v>
      </c>
      <c r="AC15" s="173">
        <f t="shared" si="1"/>
        <v>0.36</v>
      </c>
      <c r="AD15" s="171" t="str">
        <f t="shared" si="2"/>
        <v>Baja</v>
      </c>
      <c r="AE15" s="113">
        <f t="shared" si="3"/>
        <v>0.36</v>
      </c>
      <c r="AF15" s="171" t="str">
        <f t="shared" si="4"/>
        <v>Moderado</v>
      </c>
      <c r="AG15" s="140">
        <f t="shared" si="5"/>
        <v>0.6</v>
      </c>
      <c r="AH15" s="172" t="str">
        <f t="shared" si="6"/>
        <v>Moderado</v>
      </c>
      <c r="AI15" s="246" t="s">
        <v>143</v>
      </c>
      <c r="AJ15" s="234" t="s">
        <v>144</v>
      </c>
      <c r="AK15" s="234" t="s">
        <v>125</v>
      </c>
      <c r="AL15" s="248">
        <v>45625</v>
      </c>
      <c r="AM15" s="249">
        <v>45412</v>
      </c>
      <c r="AN15" s="141" t="s">
        <v>145</v>
      </c>
      <c r="AO15" s="230" t="s">
        <v>174</v>
      </c>
      <c r="AP15" s="248" t="s">
        <v>127</v>
      </c>
      <c r="AQ15" s="138" t="s">
        <v>304</v>
      </c>
      <c r="AR15" s="184" t="s">
        <v>174</v>
      </c>
      <c r="AS15" s="176" t="s">
        <v>146</v>
      </c>
      <c r="AT15" s="248">
        <v>45524</v>
      </c>
      <c r="AU15" s="152"/>
      <c r="AV15" s="142"/>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62.25" customHeight="1" x14ac:dyDescent="0.3">
      <c r="A16" s="233"/>
      <c r="B16" s="233"/>
      <c r="C16" s="233"/>
      <c r="D16" s="235"/>
      <c r="E16" s="235"/>
      <c r="F16" s="235"/>
      <c r="G16" s="237"/>
      <c r="H16" s="235"/>
      <c r="I16" s="235"/>
      <c r="J16" s="235"/>
      <c r="K16" s="231"/>
      <c r="L16" s="243"/>
      <c r="M16" s="239"/>
      <c r="N16" s="245"/>
      <c r="O16" s="269">
        <f>IF(NOT(ISERROR(MATCH(N16,_xlfn.ANCHORARRAY(#REF!),0))),#REF!&amp;"Por favor no seleccionar los criterios de impacto",N16)</f>
        <v>0</v>
      </c>
      <c r="P16" s="243"/>
      <c r="Q16" s="239"/>
      <c r="R16" s="241"/>
      <c r="S16" s="111">
        <v>2</v>
      </c>
      <c r="T16" s="135" t="s">
        <v>147</v>
      </c>
      <c r="U16" s="136" t="s">
        <v>148</v>
      </c>
      <c r="V16" s="112" t="s">
        <v>117</v>
      </c>
      <c r="W16" s="169" t="s">
        <v>118</v>
      </c>
      <c r="X16" s="169" t="s">
        <v>119</v>
      </c>
      <c r="Y16" s="113" t="str">
        <f t="shared" si="0"/>
        <v>40%</v>
      </c>
      <c r="Z16" s="169" t="s">
        <v>120</v>
      </c>
      <c r="AA16" s="169" t="s">
        <v>121</v>
      </c>
      <c r="AB16" s="169" t="s">
        <v>122</v>
      </c>
      <c r="AC16" s="170">
        <f>IFERROR(IF(AND(V15="Probabilidad",V16="Probabilidad"),(AE15-(+AE15*Y16)),IF(V16="Probabilidad",(N15-(+N15*Y16)),IF(V16="Impacto",AE15,""))),"")</f>
        <v>0.216</v>
      </c>
      <c r="AD16" s="171" t="str">
        <f t="shared" si="2"/>
        <v>Baja</v>
      </c>
      <c r="AE16" s="113">
        <f t="shared" si="3"/>
        <v>0.216</v>
      </c>
      <c r="AF16" s="171" t="str">
        <f t="shared" si="4"/>
        <v>Moderado</v>
      </c>
      <c r="AG16" s="140">
        <f>IFERROR(IF(AND(V15="Impacto",V16="Impacto"),(AG15-(+AG15*Y16)),IF(V16="Impacto",($M$10-(+$M$10*Y16)),IF(V16="Probabilidad",AG15,""))),"")</f>
        <v>0.6</v>
      </c>
      <c r="AH16" s="172" t="str">
        <f t="shared" si="6"/>
        <v>Moderado</v>
      </c>
      <c r="AI16" s="247"/>
      <c r="AJ16" s="235"/>
      <c r="AK16" s="235"/>
      <c r="AL16" s="235"/>
      <c r="AM16" s="250"/>
      <c r="AN16" s="141" t="s">
        <v>149</v>
      </c>
      <c r="AO16" s="231"/>
      <c r="AP16" s="235"/>
      <c r="AQ16" s="138" t="s">
        <v>150</v>
      </c>
      <c r="AR16" s="184" t="s">
        <v>174</v>
      </c>
      <c r="AS16" s="176" t="s">
        <v>151</v>
      </c>
      <c r="AT16" s="235"/>
      <c r="AU16" s="151"/>
      <c r="AV16" s="142"/>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117.75" customHeight="1" x14ac:dyDescent="0.3">
      <c r="A17" s="161">
        <v>3</v>
      </c>
      <c r="B17" s="161" t="s">
        <v>152</v>
      </c>
      <c r="C17" s="161" t="s">
        <v>106</v>
      </c>
      <c r="D17" s="141" t="s">
        <v>107</v>
      </c>
      <c r="E17" s="164" t="s">
        <v>153</v>
      </c>
      <c r="F17" s="164" t="s">
        <v>154</v>
      </c>
      <c r="G17" s="165" t="s">
        <v>305</v>
      </c>
      <c r="H17" s="164" t="s">
        <v>155</v>
      </c>
      <c r="I17" s="164" t="s">
        <v>112</v>
      </c>
      <c r="J17" s="164" t="s">
        <v>138</v>
      </c>
      <c r="K17" s="142">
        <v>300</v>
      </c>
      <c r="L17" s="166" t="str">
        <f>IF(K17&lt;=0,"",IF(K17&lt;=2,"Muy Baja",IF(K17&lt;=24,"Baja",IF(K17&lt;=500,"Media",IF(K17&lt;=5000,"Alta","Muy Alta")))))</f>
        <v>Media</v>
      </c>
      <c r="M17" s="158">
        <f>IF(L17="","",IF(L17="Muy Baja",0.2,IF(L17="Baja",0.4,IF(L17="Media",0.6,IF(L17="Alta",0.8,IF(L17="Muy Alta",1,))))))</f>
        <v>0.6</v>
      </c>
      <c r="N17" s="162" t="s">
        <v>114</v>
      </c>
      <c r="O17" s="163" t="str">
        <f>IF(NOT(ISERROR(MATCH(N17,'Tabla Impacto'!$B$221:$B$223,0))),'Tabla Impacto'!$F$223&amp;"Por favor no seleccionar los criterios de impacto(Afectación Económica o presupuestal y Pérdida Reputacional)",N17)</f>
        <v xml:space="preserve">     El riesgo afecta la imagen de la entidad con algunos usuarios de relevancia frente al logro de los objetivos</v>
      </c>
      <c r="P17" s="157" t="str">
        <f>IF(OR(O17='Tabla Impacto'!$C$11,O17='Tabla Impacto'!$D$11),"Leve",IF(OR(O17='Tabla Impacto'!$C$12,O17='Tabla Impacto'!$D$12),"Menor",IF(OR(O17='Tabla Impacto'!$C$13,O17='Tabla Impacto'!$D$13),"Moderado",IF(OR(O17='Tabla Impacto'!$C$14,O17='Tabla Impacto'!$D$14),"Mayor",IF(OR(O17='Tabla Impacto'!$C$15,O17='Tabla Impacto'!$D$15),"Catastrófico","")))))</f>
        <v>Moderado</v>
      </c>
      <c r="Q17" s="158">
        <f>IF(P17="","",IF(P17="Leve",0.2,IF(P17="Menor",0.4,IF(P17="Moderado",0.6,IF(P17="Mayor",0.8,IF(P17="Catastrófico",1,))))))</f>
        <v>0.6</v>
      </c>
      <c r="R17" s="159"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11">
        <v>3</v>
      </c>
      <c r="T17" s="135" t="s">
        <v>156</v>
      </c>
      <c r="U17" s="136" t="s">
        <v>157</v>
      </c>
      <c r="V17" s="112" t="s">
        <v>117</v>
      </c>
      <c r="W17" s="169" t="s">
        <v>158</v>
      </c>
      <c r="X17" s="169" t="s">
        <v>119</v>
      </c>
      <c r="Y17" s="113" t="str">
        <f t="shared" si="0"/>
        <v>30%</v>
      </c>
      <c r="Z17" s="169" t="s">
        <v>120</v>
      </c>
      <c r="AA17" s="169" t="s">
        <v>121</v>
      </c>
      <c r="AB17" s="169" t="s">
        <v>122</v>
      </c>
      <c r="AC17" s="173">
        <f t="shared" si="1"/>
        <v>0.42</v>
      </c>
      <c r="AD17" s="171" t="str">
        <f t="shared" si="2"/>
        <v>Media</v>
      </c>
      <c r="AE17" s="113">
        <f t="shared" si="3"/>
        <v>0.42</v>
      </c>
      <c r="AF17" s="171" t="str">
        <f t="shared" si="4"/>
        <v>Moderado</v>
      </c>
      <c r="AG17" s="140">
        <f t="shared" si="5"/>
        <v>0.6</v>
      </c>
      <c r="AH17" s="172" t="str">
        <f t="shared" si="6"/>
        <v>Moderado</v>
      </c>
      <c r="AI17" s="174" t="s">
        <v>123</v>
      </c>
      <c r="AJ17" s="164" t="s">
        <v>159</v>
      </c>
      <c r="AK17" s="164" t="s">
        <v>125</v>
      </c>
      <c r="AL17" s="160">
        <v>45625</v>
      </c>
      <c r="AM17" s="175">
        <v>45412</v>
      </c>
      <c r="AN17" s="141" t="s">
        <v>160</v>
      </c>
      <c r="AO17" s="188" t="s">
        <v>174</v>
      </c>
      <c r="AP17" s="160" t="s">
        <v>127</v>
      </c>
      <c r="AQ17" s="141" t="s">
        <v>161</v>
      </c>
      <c r="AR17" s="184" t="s">
        <v>174</v>
      </c>
      <c r="AS17" s="176" t="s">
        <v>162</v>
      </c>
      <c r="AT17" s="160">
        <v>45524</v>
      </c>
      <c r="AU17" s="150"/>
      <c r="AV17" s="142"/>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111.75" customHeight="1" x14ac:dyDescent="0.3">
      <c r="A18" s="153">
        <v>4</v>
      </c>
      <c r="B18" s="111" t="s">
        <v>163</v>
      </c>
      <c r="C18" s="111" t="s">
        <v>106</v>
      </c>
      <c r="D18" s="164" t="s">
        <v>107</v>
      </c>
      <c r="E18" s="154" t="s">
        <v>164</v>
      </c>
      <c r="F18" s="154" t="s">
        <v>165</v>
      </c>
      <c r="G18" s="156" t="s">
        <v>166</v>
      </c>
      <c r="H18" s="164" t="s">
        <v>111</v>
      </c>
      <c r="I18" s="164" t="s">
        <v>167</v>
      </c>
      <c r="J18" s="164" t="s">
        <v>138</v>
      </c>
      <c r="K18" s="155">
        <v>7</v>
      </c>
      <c r="L18" s="166" t="str">
        <f>IF(K18&lt;=0,"",IF(K18&lt;=2,"Muy Baja",IF(K18&lt;=24,"Baja",IF(K18&lt;=500,"Media",IF(K18&lt;=5000,"Alta","Muy Alta")))))</f>
        <v>Baja</v>
      </c>
      <c r="M18" s="163">
        <f>IF(L18="","",IF(L18="Muy Baja",0.2,IF(L18="Baja",0.4,IF(L18="Media",0.6,IF(L18="Alta",0.8,IF(L18="Muy Alta",1,))))))</f>
        <v>0.4</v>
      </c>
      <c r="N18" s="162" t="s">
        <v>168</v>
      </c>
      <c r="O18" s="163" t="str">
        <f>IF(NOT(ISERROR(MATCH(N18,_xlfn.ANCHORARRAY(#REF!),0))),#REF!&amp;"Por favor no seleccionar los criterios de impacto",N18)</f>
        <v xml:space="preserve">     El riesgo afecta la imagen de alguna área de la organización</v>
      </c>
      <c r="P18" s="166" t="str">
        <f>IF(OR(O18='Tabla Impacto'!$C$11,O18='Tabla Impacto'!$D$11),"Leve",IF(OR(O18='Tabla Impacto'!$C$12,O18='Tabla Impacto'!$D$12),"Menor",IF(OR(O18='Tabla Impacto'!$C$13,O18='Tabla Impacto'!$D$13),"Moderado",IF(OR(O18='Tabla Impacto'!$C$14,O18='Tabla Impacto'!$D$14),"Mayor",IF(OR(O18='Tabla Impacto'!$C$15,O18='Tabla Impacto'!$D$15),"Catastrófico","")))))</f>
        <v>Leve</v>
      </c>
      <c r="Q18" s="163">
        <f>IF(P18="","",IF(P18="Leve",0.2,IF(P18="Menor",0.4,IF(P18="Moderado",0.6,IF(P18="Mayor",0.8,IF(P18="Catastrófico",1,))))))</f>
        <v>0.2</v>
      </c>
      <c r="R18" s="167"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Bajo</v>
      </c>
      <c r="S18" s="153">
        <v>4</v>
      </c>
      <c r="T18" s="136" t="s">
        <v>169</v>
      </c>
      <c r="U18" s="136" t="s">
        <v>170</v>
      </c>
      <c r="V18" s="112" t="s">
        <v>117</v>
      </c>
      <c r="W18" s="169" t="s">
        <v>118</v>
      </c>
      <c r="X18" s="169" t="s">
        <v>119</v>
      </c>
      <c r="Y18" s="113" t="str">
        <f t="shared" si="0"/>
        <v>40%</v>
      </c>
      <c r="Z18" s="169" t="s">
        <v>120</v>
      </c>
      <c r="AA18" s="169" t="s">
        <v>141</v>
      </c>
      <c r="AB18" s="169" t="s">
        <v>142</v>
      </c>
      <c r="AC18" s="170">
        <f>IFERROR(IF(AND(V17="Probabilidad",V18="Probabilidad"),(AE17-(+AE17*Y18)),IF(V18="Probabilidad",(N17-(+N17*Y18)),IF(V18="Impacto",AE17,""))),"")</f>
        <v>0.252</v>
      </c>
      <c r="AD18" s="171" t="str">
        <f t="shared" si="2"/>
        <v>Baja</v>
      </c>
      <c r="AE18" s="113">
        <f t="shared" si="3"/>
        <v>0.252</v>
      </c>
      <c r="AF18" s="171" t="str">
        <f t="shared" si="4"/>
        <v>Moderado</v>
      </c>
      <c r="AG18" s="140">
        <f>IFERROR(IF(AND(V17="Impacto",V18="Impacto"),(AG17-(+AG17*Y18)),IF(V18="Impacto",($M$10-(+$M$10*Y18)),IF(V18="Probabilidad",AG17,""))),"")</f>
        <v>0.6</v>
      </c>
      <c r="AH18" s="172" t="str">
        <f t="shared" si="6"/>
        <v>Moderado</v>
      </c>
      <c r="AI18" s="174" t="s">
        <v>123</v>
      </c>
      <c r="AJ18" s="154" t="s">
        <v>171</v>
      </c>
      <c r="AK18" s="164" t="s">
        <v>125</v>
      </c>
      <c r="AL18" s="160">
        <v>45625</v>
      </c>
      <c r="AM18" s="168">
        <v>45412</v>
      </c>
      <c r="AN18" s="148" t="s">
        <v>172</v>
      </c>
      <c r="AO18" s="188" t="s">
        <v>174</v>
      </c>
      <c r="AP18" s="154" t="s">
        <v>127</v>
      </c>
      <c r="AQ18" s="141" t="s">
        <v>173</v>
      </c>
      <c r="AR18" s="155" t="s">
        <v>174</v>
      </c>
      <c r="AS18" s="177" t="s">
        <v>175</v>
      </c>
      <c r="AT18" s="160">
        <v>45524</v>
      </c>
      <c r="AU18" s="149"/>
      <c r="AV18" s="14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row>
    <row r="19" spans="1:74" ht="47.25" customHeight="1" x14ac:dyDescent="0.3">
      <c r="A19" s="110"/>
      <c r="B19" s="129"/>
      <c r="C19" s="129"/>
      <c r="D19" s="263" t="s">
        <v>176</v>
      </c>
      <c r="E19" s="264"/>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5"/>
    </row>
    <row r="21" spans="1:74" x14ac:dyDescent="0.3">
      <c r="A21" s="115"/>
      <c r="B21" s="116"/>
      <c r="C21" s="116"/>
      <c r="D21" s="116"/>
      <c r="E21" s="116"/>
      <c r="F21" s="116"/>
      <c r="G21" s="116"/>
      <c r="H21" s="1"/>
      <c r="I21" s="1"/>
      <c r="J21" s="1"/>
      <c r="L21" s="119"/>
      <c r="M21" s="116"/>
      <c r="N21" s="116"/>
      <c r="O21" s="116"/>
      <c r="P21" s="116"/>
      <c r="Q21" s="116"/>
      <c r="R21" s="116"/>
      <c r="S21" s="116"/>
      <c r="T21" s="116"/>
      <c r="U21" s="120"/>
      <c r="V21" s="120"/>
      <c r="W21" s="120"/>
      <c r="X21" s="116"/>
      <c r="Y21" s="116"/>
      <c r="Z21" s="116"/>
      <c r="AA21" s="116"/>
      <c r="AB21" s="116"/>
      <c r="AC21" s="120"/>
      <c r="AD21" s="116"/>
      <c r="AE21" s="116"/>
      <c r="AF21" s="116"/>
      <c r="AG21" s="116"/>
      <c r="AH21" s="116"/>
      <c r="AI21" s="121"/>
      <c r="AJ21" s="121"/>
      <c r="AK21" s="116"/>
      <c r="AL21" s="116"/>
      <c r="AM21" s="116"/>
      <c r="AN21" s="116"/>
      <c r="AO21" s="116"/>
      <c r="AP21" s="116"/>
      <c r="AQ21" s="116"/>
    </row>
    <row r="22" spans="1:74" ht="18" x14ac:dyDescent="0.3">
      <c r="A22" s="266" t="s">
        <v>177</v>
      </c>
      <c r="B22" s="266"/>
      <c r="C22" s="266"/>
      <c r="D22" s="266"/>
      <c r="E22" s="266"/>
      <c r="F22" s="266"/>
      <c r="G22" s="266"/>
      <c r="H22" s="1"/>
      <c r="I22" s="1"/>
      <c r="J22" s="1"/>
      <c r="K22" s="272" t="s">
        <v>178</v>
      </c>
      <c r="L22" s="273"/>
      <c r="M22" s="273"/>
      <c r="N22" s="274"/>
      <c r="O22" s="116"/>
      <c r="P22" s="116"/>
      <c r="Q22" s="116"/>
      <c r="R22" s="116"/>
      <c r="S22" s="116"/>
      <c r="T22" s="116"/>
      <c r="U22" s="120"/>
      <c r="V22" s="120"/>
      <c r="W22" s="120"/>
      <c r="X22" s="116"/>
      <c r="Y22" s="120"/>
      <c r="Z22" s="120"/>
      <c r="AA22" s="116"/>
      <c r="AB22" s="116"/>
      <c r="AC22" s="120"/>
      <c r="AD22" s="116"/>
      <c r="AE22" s="116"/>
      <c r="AF22" s="116"/>
      <c r="AG22" s="116"/>
      <c r="AH22" s="116"/>
      <c r="AI22" s="116"/>
      <c r="AJ22" s="116"/>
      <c r="AK22" s="116"/>
      <c r="AL22" s="116"/>
      <c r="AM22" s="116"/>
      <c r="AN22" s="116"/>
      <c r="AO22" s="116"/>
      <c r="AP22" s="116"/>
      <c r="AQ22" s="116"/>
    </row>
    <row r="23" spans="1:74" ht="17.25" thickBot="1" x14ac:dyDescent="0.35">
      <c r="A23"/>
      <c r="B23"/>
      <c r="C23"/>
      <c r="D23"/>
      <c r="E23"/>
      <c r="F23"/>
      <c r="G23"/>
      <c r="H23" s="1"/>
      <c r="I23" s="1"/>
      <c r="J23" s="1"/>
      <c r="L23" s="117" t="str">
        <f>+IFERROR(VLOOKUP(H23,$H$178:$L$182,3,FALSE)*VLOOKUP(K23,$K$178:$L$182,3,FALSE),"")</f>
        <v/>
      </c>
      <c r="M23"/>
      <c r="N23"/>
      <c r="O23"/>
      <c r="P23"/>
      <c r="Q23"/>
      <c r="R23"/>
      <c r="S23"/>
      <c r="T23"/>
      <c r="U23" s="137"/>
      <c r="V23" s="117"/>
      <c r="W23" s="118"/>
      <c r="X23"/>
      <c r="Y23" s="118"/>
      <c r="Z23" s="118"/>
      <c r="AA23" s="124"/>
      <c r="AB23" s="124"/>
      <c r="AC23" s="118"/>
      <c r="AD23" s="124"/>
      <c r="AE23" s="122"/>
      <c r="AF23" s="122"/>
      <c r="AG23" s="124"/>
      <c r="AH23" s="125"/>
      <c r="AI23"/>
      <c r="AJ23"/>
      <c r="AK23"/>
      <c r="AL23" s="124"/>
      <c r="AM23"/>
      <c r="AN23" s="124"/>
      <c r="AO23"/>
      <c r="AP23" s="124"/>
      <c r="AQ23" s="124"/>
    </row>
    <row r="24" spans="1:74" ht="17.45" customHeight="1" thickTop="1" thickBot="1" x14ac:dyDescent="0.35">
      <c r="A24" s="270" t="s">
        <v>179</v>
      </c>
      <c r="B24" s="270"/>
      <c r="C24" s="270"/>
      <c r="D24" s="270"/>
      <c r="E24" s="270"/>
      <c r="F24" s="270"/>
      <c r="G24" s="127" t="s">
        <v>180</v>
      </c>
      <c r="H24" s="270" t="s">
        <v>181</v>
      </c>
      <c r="I24" s="270"/>
      <c r="J24" s="270"/>
      <c r="K24" s="270"/>
      <c r="L24" s="270"/>
      <c r="M24" s="270"/>
      <c r="N24" s="270"/>
      <c r="O24" s="128"/>
      <c r="P24" s="271" t="s">
        <v>182</v>
      </c>
      <c r="Q24" s="271"/>
      <c r="R24" s="271"/>
      <c r="S24" s="270" t="s">
        <v>183</v>
      </c>
      <c r="T24" s="270"/>
      <c r="U24" s="270"/>
      <c r="V24" s="270"/>
      <c r="W24" s="271">
        <v>1</v>
      </c>
      <c r="X24" s="271"/>
      <c r="Y24" s="271"/>
      <c r="Z24" s="271"/>
      <c r="AA24" s="126"/>
      <c r="AB24" s="126"/>
      <c r="AC24" s="123"/>
      <c r="AD24" s="126"/>
      <c r="AE24" s="126"/>
      <c r="AF24" s="126"/>
      <c r="AG24" s="126"/>
      <c r="AH24" s="126"/>
      <c r="AI24" s="126"/>
      <c r="AJ24" s="126"/>
      <c r="AK24" s="126"/>
      <c r="AL24" s="126"/>
      <c r="AM24" s="126"/>
      <c r="AN24" s="126"/>
      <c r="AO24" s="126"/>
      <c r="AP24" s="126"/>
      <c r="AQ24" s="126"/>
    </row>
    <row r="25" spans="1:74" ht="17.25" thickTop="1" x14ac:dyDescent="0.3"/>
  </sheetData>
  <dataConsolidate/>
  <mergeCells count="120">
    <mergeCell ref="K15:K16"/>
    <mergeCell ref="S24:V24"/>
    <mergeCell ref="W24:Z24"/>
    <mergeCell ref="A24:F24"/>
    <mergeCell ref="K22:N22"/>
    <mergeCell ref="H24:N24"/>
    <mergeCell ref="P24:R24"/>
    <mergeCell ref="AJ9:AV9"/>
    <mergeCell ref="AR10:AR11"/>
    <mergeCell ref="AT10:AT11"/>
    <mergeCell ref="AU10:AU11"/>
    <mergeCell ref="A9:K9"/>
    <mergeCell ref="L9:R9"/>
    <mergeCell ref="S9:AB9"/>
    <mergeCell ref="S10:S11"/>
    <mergeCell ref="T10:T11"/>
    <mergeCell ref="B10:B11"/>
    <mergeCell ref="V10:V11"/>
    <mergeCell ref="L10:L11"/>
    <mergeCell ref="M10:M11"/>
    <mergeCell ref="P10:P11"/>
    <mergeCell ref="Q10:Q11"/>
    <mergeCell ref="W10:AB10"/>
    <mergeCell ref="AC9:AI9"/>
    <mergeCell ref="A8:B8"/>
    <mergeCell ref="D19:AO19"/>
    <mergeCell ref="A22:G22"/>
    <mergeCell ref="O13:O14"/>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AE10:AE11"/>
    <mergeCell ref="K10:K11"/>
    <mergeCell ref="Q13:Q14"/>
    <mergeCell ref="R13:R14"/>
    <mergeCell ref="AI13:AI14"/>
    <mergeCell ref="AJ13:AJ14"/>
    <mergeCell ref="O15:O16"/>
    <mergeCell ref="AM13:AM14"/>
    <mergeCell ref="C15:C16"/>
    <mergeCell ref="AU1:AV1"/>
    <mergeCell ref="AU2:AV2"/>
    <mergeCell ref="AU3:AV3"/>
    <mergeCell ref="AU4:AV4"/>
    <mergeCell ref="AJ10:AJ11"/>
    <mergeCell ref="C8:AV8"/>
    <mergeCell ref="C7:AV7"/>
    <mergeCell ref="C6:AV6"/>
    <mergeCell ref="I10:I11"/>
    <mergeCell ref="J10:J11"/>
    <mergeCell ref="AI10:AI11"/>
    <mergeCell ref="AH10:AH11"/>
    <mergeCell ref="AG10:AG11"/>
    <mergeCell ref="AC10:AC11"/>
    <mergeCell ref="U10:U11"/>
    <mergeCell ref="AV10:AV11"/>
    <mergeCell ref="A1:D4"/>
    <mergeCell ref="AF10:AF11"/>
    <mergeCell ref="E1:AT4"/>
    <mergeCell ref="AP10:AP11"/>
    <mergeCell ref="A6:B6"/>
    <mergeCell ref="A7:B7"/>
    <mergeCell ref="AT15:AT16"/>
    <mergeCell ref="P13:P14"/>
    <mergeCell ref="AT13:AT14"/>
    <mergeCell ref="A13:A14"/>
    <mergeCell ref="AD10:AD11"/>
    <mergeCell ref="B13:B14"/>
    <mergeCell ref="C13:C14"/>
    <mergeCell ref="D13:D14"/>
    <mergeCell ref="E13:E14"/>
    <mergeCell ref="F13:F14"/>
    <mergeCell ref="G13:G14"/>
    <mergeCell ref="H13:H14"/>
    <mergeCell ref="I13:I14"/>
    <mergeCell ref="H10:H11"/>
    <mergeCell ref="J13:J14"/>
    <mergeCell ref="K13:K14"/>
    <mergeCell ref="L13:L14"/>
    <mergeCell ref="M13:M14"/>
    <mergeCell ref="N13:N14"/>
    <mergeCell ref="A10:A11"/>
    <mergeCell ref="AS10:AS11"/>
    <mergeCell ref="AP13:AP14"/>
    <mergeCell ref="AK13:AK14"/>
    <mergeCell ref="AL13:AL14"/>
    <mergeCell ref="AQ10:AQ11"/>
    <mergeCell ref="AO13:AO14"/>
    <mergeCell ref="A15:A16"/>
    <mergeCell ref="B15:B16"/>
    <mergeCell ref="D15:D16"/>
    <mergeCell ref="E15:E16"/>
    <mergeCell ref="F15:F16"/>
    <mergeCell ref="G15:G16"/>
    <mergeCell ref="H15:H16"/>
    <mergeCell ref="I15:I16"/>
    <mergeCell ref="J15:J16"/>
    <mergeCell ref="Q15:Q16"/>
    <mergeCell ref="R15:R16"/>
    <mergeCell ref="L15:L16"/>
    <mergeCell ref="M15:M16"/>
    <mergeCell ref="N15:N16"/>
    <mergeCell ref="P15:P16"/>
    <mergeCell ref="AI15:AI16"/>
    <mergeCell ref="AJ15:AJ16"/>
    <mergeCell ref="AK15:AK16"/>
    <mergeCell ref="AL15:AL16"/>
    <mergeCell ref="AM15:AM16"/>
    <mergeCell ref="AO15:AO16"/>
    <mergeCell ref="AP15:AP16"/>
  </mergeCells>
  <conditionalFormatting sqref="L13">
    <cfRule type="cellIs" dxfId="52" priority="394" operator="equal">
      <formula>"Muy Alta"</formula>
    </cfRule>
    <cfRule type="cellIs" dxfId="51" priority="395" operator="equal">
      <formula>"Alta"</formula>
    </cfRule>
    <cfRule type="cellIs" dxfId="50" priority="396" operator="equal">
      <formula>"Media"</formula>
    </cfRule>
    <cfRule type="cellIs" dxfId="49" priority="397" operator="equal">
      <formula>"Baja"</formula>
    </cfRule>
    <cfRule type="cellIs" dxfId="48" priority="398" operator="equal">
      <formula>"Muy Baja"</formula>
    </cfRule>
  </conditionalFormatting>
  <conditionalFormatting sqref="L15 L17:L18">
    <cfRule type="cellIs" dxfId="47" priority="25" operator="equal">
      <formula>"Muy Alta"</formula>
    </cfRule>
    <cfRule type="cellIs" dxfId="46" priority="26" operator="equal">
      <formula>"Alta"</formula>
    </cfRule>
    <cfRule type="cellIs" dxfId="45" priority="27" operator="equal">
      <formula>"Media"</formula>
    </cfRule>
    <cfRule type="cellIs" dxfId="44" priority="28" operator="equal">
      <formula>"Baja"</formula>
    </cfRule>
    <cfRule type="cellIs" dxfId="43" priority="29" operator="equal">
      <formula>"Muy Baja"</formula>
    </cfRule>
  </conditionalFormatting>
  <conditionalFormatting sqref="O13:O18">
    <cfRule type="containsText" dxfId="42" priority="1" operator="containsText" text="❌">
      <formula>NOT(ISERROR(SEARCH("❌",O13)))</formula>
    </cfRule>
  </conditionalFormatting>
  <conditionalFormatting sqref="P13">
    <cfRule type="cellIs" dxfId="41" priority="389" operator="equal">
      <formula>"Catastrófico"</formula>
    </cfRule>
    <cfRule type="cellIs" dxfId="40" priority="390" operator="equal">
      <formula>"Mayor"</formula>
    </cfRule>
    <cfRule type="cellIs" dxfId="39" priority="391" operator="equal">
      <formula>"Moderado"</formula>
    </cfRule>
    <cfRule type="cellIs" dxfId="38" priority="392" operator="equal">
      <formula>"Menor"</formula>
    </cfRule>
    <cfRule type="cellIs" dxfId="37" priority="393" operator="equal">
      <formula>"Leve"</formula>
    </cfRule>
  </conditionalFormatting>
  <conditionalFormatting sqref="P15 P17:P18">
    <cfRule type="cellIs" dxfId="36" priority="20" operator="equal">
      <formula>"Catastrófico"</formula>
    </cfRule>
    <cfRule type="cellIs" dxfId="35" priority="21" operator="equal">
      <formula>"Mayor"</formula>
    </cfRule>
    <cfRule type="cellIs" dxfId="34" priority="22" operator="equal">
      <formula>"Moderado"</formula>
    </cfRule>
    <cfRule type="cellIs" dxfId="33" priority="23" operator="equal">
      <formula>"Menor"</formula>
    </cfRule>
    <cfRule type="cellIs" dxfId="32" priority="24" operator="equal">
      <formula>"Leve"</formula>
    </cfRule>
  </conditionalFormatting>
  <conditionalFormatting sqref="R13">
    <cfRule type="cellIs" dxfId="31" priority="315" operator="equal">
      <formula>"Extremo"</formula>
    </cfRule>
    <cfRule type="cellIs" dxfId="30" priority="316" operator="equal">
      <formula>"Alto"</formula>
    </cfRule>
    <cfRule type="cellIs" dxfId="29" priority="317" operator="equal">
      <formula>"Moderado"</formula>
    </cfRule>
    <cfRule type="cellIs" dxfId="28" priority="318" operator="equal">
      <formula>"Bajo"</formula>
    </cfRule>
  </conditionalFormatting>
  <conditionalFormatting sqref="R15 R17:R18">
    <cfRule type="cellIs" dxfId="27" priority="16" operator="equal">
      <formula>"Extremo"</formula>
    </cfRule>
    <cfRule type="cellIs" dxfId="26" priority="17" operator="equal">
      <formula>"Alto"</formula>
    </cfRule>
    <cfRule type="cellIs" dxfId="25" priority="18" operator="equal">
      <formula>"Moderado"</formula>
    </cfRule>
    <cfRule type="cellIs" dxfId="24" priority="19" operator="equal">
      <formula>"Bajo"</formula>
    </cfRule>
  </conditionalFormatting>
  <conditionalFormatting sqref="AD13:AD18">
    <cfRule type="cellIs" dxfId="23" priority="11" operator="equal">
      <formula>"Muy Alta"</formula>
    </cfRule>
    <cfRule type="cellIs" dxfId="22" priority="12" operator="equal">
      <formula>"Alta"</formula>
    </cfRule>
    <cfRule type="cellIs" dxfId="21" priority="13" operator="equal">
      <formula>"Media"</formula>
    </cfRule>
    <cfRule type="cellIs" dxfId="20" priority="14" operator="equal">
      <formula>"Baja"</formula>
    </cfRule>
    <cfRule type="cellIs" dxfId="19" priority="15" operator="equal">
      <formula>"Muy Baja"</formula>
    </cfRule>
  </conditionalFormatting>
  <conditionalFormatting sqref="AE21:AE23">
    <cfRule type="cellIs" dxfId="18" priority="30" stopIfTrue="1" operator="equal">
      <formula>#REF!</formula>
    </cfRule>
    <cfRule type="cellIs" dxfId="17" priority="31" operator="equal">
      <formula>#REF!</formula>
    </cfRule>
    <cfRule type="cellIs" dxfId="16" priority="32" operator="equal">
      <formula>#REF!</formula>
    </cfRule>
  </conditionalFormatting>
  <conditionalFormatting sqref="AF13:AF18">
    <cfRule type="cellIs" dxfId="15" priority="6" operator="equal">
      <formula>"Catastrófico"</formula>
    </cfRule>
    <cfRule type="cellIs" dxfId="14" priority="7" operator="equal">
      <formula>"Mayor"</formula>
    </cfRule>
    <cfRule type="cellIs" dxfId="13" priority="8" operator="equal">
      <formula>"Moderado"</formula>
    </cfRule>
    <cfRule type="cellIs" dxfId="12" priority="9" operator="equal">
      <formula>"Menor"</formula>
    </cfRule>
    <cfRule type="cellIs" dxfId="11" priority="10" operator="equal">
      <formula>"Leve"</formula>
    </cfRule>
  </conditionalFormatting>
  <conditionalFormatting sqref="AF21:AF23">
    <cfRule type="cellIs" dxfId="10" priority="33" stopIfTrue="1" operator="equal">
      <formula>#REF!</formula>
    </cfRule>
    <cfRule type="cellIs" dxfId="9" priority="34" stopIfTrue="1" operator="equal">
      <formula>#REF!</formula>
    </cfRule>
    <cfRule type="cellIs" dxfId="8" priority="35" stopIfTrue="1" operator="equal">
      <formula>#REF!</formula>
    </cfRule>
  </conditionalFormatting>
  <conditionalFormatting sqref="AH13:AH18">
    <cfRule type="cellIs" dxfId="7" priority="2" operator="equal">
      <formula>"Extremo"</formula>
    </cfRule>
    <cfRule type="cellIs" dxfId="6" priority="3" operator="equal">
      <formula>"Alto"</formula>
    </cfRule>
    <cfRule type="cellIs" dxfId="5" priority="4" operator="equal">
      <formula>"Moderado"</formula>
    </cfRule>
    <cfRule type="cellIs" dxfId="4" priority="5" operator="equal">
      <formula>"Bajo"</formula>
    </cfRule>
  </conditionalFormatting>
  <dataValidations count="6">
    <dataValidation type="list" allowBlank="1" showInputMessage="1" showErrorMessage="1" sqref="G21">
      <formula1>$G$178:$G$187</formula1>
    </dataValidation>
    <dataValidation type="list" allowBlank="1" showInputMessage="1" showErrorMessage="1" sqref="G23 AE23:AF23">
      <formula1>#REF!</formula1>
    </dataValidation>
    <dataValidation type="list" allowBlank="1" showInputMessage="1" showErrorMessage="1" sqref="V23">
      <formula1>$N$178:$N$179</formula1>
    </dataValidation>
    <dataValidation type="list" allowBlank="1" showInputMessage="1" showErrorMessage="1" sqref="K23">
      <formula1>$K$178:$K$182</formula1>
    </dataValidation>
    <dataValidation type="list" allowBlank="1" showInputMessage="1" showErrorMessage="1" sqref="H23:J23">
      <formula1>$H$178:$H$182</formula1>
    </dataValidation>
    <dataValidation type="list" allowBlank="1" showInputMessage="1" showErrorMessage="1" sqref="AP23:AQ23 AN23 AL23 W23 Y23:AD23">
      <formula1>$AL$178:$AL$185</formula1>
    </dataValidation>
  </dataValidations>
  <hyperlinks>
    <hyperlink ref="AS13" r:id="rId1"/>
    <hyperlink ref="AS14" r:id="rId2"/>
    <hyperlink ref="AS15" r:id="rId3"/>
    <hyperlink ref="AS16" r:id="rId4" display="https://permanencia.itc.edu.co/logistico/actividades_calendario.php"/>
    <hyperlink ref="AS17" r:id="rId5"/>
    <hyperlink ref="AS18" r:id="rId6"/>
  </hyperlinks>
  <pageMargins left="0.7" right="0.7" top="0.75" bottom="0.75" header="0.3" footer="0.3"/>
  <pageSetup orientation="portrait" r:id="rId7"/>
  <drawing r:id="rId8"/>
  <extLst>
    <ext xmlns:x14="http://schemas.microsoft.com/office/spreadsheetml/2009/9/main" uri="{CCE6A557-97BC-4b89-ADB6-D9C93CAAB3DF}">
      <x14:dataValidations xmlns:xm="http://schemas.microsoft.com/office/excel/2006/main" count="20">
        <x14:dataValidation type="list" allowBlank="1" showInputMessage="1" showErrorMessage="1">
          <x14:formula1>
            <xm:f>'Tabla Valoración controles'!$D$4:$D$6</xm:f>
          </x14:formula1>
          <xm:sqref>W13:W18</xm:sqref>
        </x14:dataValidation>
        <x14:dataValidation type="list" allowBlank="1" showInputMessage="1" showErrorMessage="1">
          <x14:formula1>
            <xm:f>'Tabla Valoración controles'!$D$7:$D$8</xm:f>
          </x14:formula1>
          <xm:sqref>X13:X18</xm:sqref>
        </x14:dataValidation>
        <x14:dataValidation type="list" allowBlank="1" showInputMessage="1" showErrorMessage="1">
          <x14:formula1>
            <xm:f>'Tabla Valoración controles'!$D$9:$D$10</xm:f>
          </x14:formula1>
          <xm:sqref>Z13:Z18</xm:sqref>
        </x14:dataValidation>
        <x14:dataValidation type="list" allowBlank="1" showInputMessage="1" showErrorMessage="1">
          <x14:formula1>
            <xm:f>'Tabla Valoración controles'!$D$11:$D$12</xm:f>
          </x14:formula1>
          <xm:sqref>AA13:AA18</xm:sqref>
        </x14:dataValidation>
        <x14:dataValidation type="list" allowBlank="1" showInputMessage="1" showErrorMessage="1">
          <x14:formula1>
            <xm:f>'Tabla Valoración controles'!$D$13:$D$14</xm:f>
          </x14:formula1>
          <xm:sqref>AB13:AB18</xm:sqref>
        </x14:dataValidation>
        <x14:dataValidation type="list" allowBlank="1" showInputMessage="1" showErrorMessage="1">
          <x14:formula1>
            <xm:f>'Opciones Tratamiento'!$B$13:$B$19</xm:f>
          </x14:formula1>
          <xm:sqref>H13 H15 H17:H18</xm:sqref>
        </x14:dataValidation>
        <x14:dataValidation type="list" allowBlank="1" showInputMessage="1" showErrorMessage="1">
          <x14:formula1>
            <xm:f>'Opciones Tratamiento'!$E$2:$E$4</xm:f>
          </x14:formula1>
          <xm:sqref>D13 D15 D17:D18</xm:sqref>
        </x14:dataValidation>
        <x14:dataValidation type="list" allowBlank="1" showInputMessage="1" showErrorMessage="1">
          <x14:formula1>
            <xm:f>'Opciones Tratamiento'!$B$2:$B$5</xm:f>
          </x14:formula1>
          <xm:sqref>AI13 AI15 AI17:AI18</xm:sqref>
        </x14:dataValidation>
        <x14:dataValidation type="list" allowBlank="1" showInputMessage="1" showErrorMessage="1">
          <x14:formula1>
            <xm:f>'Tabla Impacto'!$F$210:$F$221</xm:f>
          </x14:formula1>
          <xm:sqref>N13 N15 N17:N18</xm:sqref>
        </x14:dataValidation>
        <x14:dataValidation type="custom" allowBlank="1" showInputMessage="1" showErrorMessage="1" error="Recuerde que las acciones se generan bajo la medida de mitigar el riesgo">
          <x14:formula1>
            <xm:f>IF(OR(AI13='Opciones Tratamiento'!$B$2,AI13='Opciones Tratamiento'!$B$3,AI13='Opciones Tratamiento'!$B$4),ISBLANK(AI13),ISTEXT(AI13))</xm:f>
          </x14:formula1>
          <xm:sqref>AJ13 AK15:AL15 AL17:AL18</xm:sqref>
        </x14:dataValidation>
        <x14:dataValidation type="custom" allowBlank="1" showInputMessage="1" showErrorMessage="1" error="Recuerde que las acciones se generan bajo la medida de mitigar el riesgo">
          <x14:formula1>
            <xm:f>IF(OR(AI13='Opciones Tratamiento'!$B$2,AI13='Opciones Tratamiento'!$B$3,AI13='Opciones Tratamiento'!$B$4),ISBLANK(AI13),ISTEXT(AI13))</xm:f>
          </x14:formula1>
          <xm:sqref>AK13 AK17:AK18</xm:sqref>
        </x14:dataValidation>
        <x14:dataValidation type="custom" allowBlank="1" showInputMessage="1" showErrorMessage="1" error="Recuerde que las acciones se generan bajo la medida de mitigar el riesgo">
          <x14:formula1>
            <xm:f>IF(OR(AI13='Opciones Tratamiento'!$B$2,AI13='Opciones Tratamiento'!$B$3,AI13='Opciones Tratamiento'!$B$4),ISBLANK(AI13),ISTEXT(AI13))</xm:f>
          </x14:formula1>
          <xm:sqref>AL13</xm:sqref>
        </x14:dataValidation>
        <x14:dataValidation type="custom" allowBlank="1" showInputMessage="1" showErrorMessage="1" error="Recuerde que las acciones se generan bajo la medida de mitigar el riesgo">
          <x14:formula1>
            <xm:f>IF(OR(AI13='Opciones Tratamiento'!$B$2,AI13='Opciones Tratamiento'!$B$3,AI13='Opciones Tratamiento'!$B$4),ISBLANK(AI13),ISTEXT(AI13))</xm:f>
          </x14:formula1>
          <xm:sqref>AM13 AM17 AM15</xm:sqref>
        </x14:dataValidation>
        <x14:dataValidation type="list" allowBlank="1" showInputMessage="1" showErrorMessage="1">
          <x14:formula1>
            <xm:f>Listas!$A$2:$A$9</xm:f>
          </x14:formula1>
          <xm:sqref>B13 B15 B17:B18</xm:sqref>
        </x14:dataValidation>
        <x14:dataValidation type="list" allowBlank="1" showInputMessage="1" showErrorMessage="1">
          <x14:formula1>
            <xm:f>Listas!$B$2:$B$7</xm:f>
          </x14:formula1>
          <xm:sqref>C13 C15 C17:C18</xm:sqref>
        </x14:dataValidation>
        <x14:dataValidation type="list" allowBlank="1" showInputMessage="1" showErrorMessage="1">
          <x14:formula1>
            <xm:f>Listas!$C$2:$C$6</xm:f>
          </x14:formula1>
          <xm:sqref>I13 I15 I17:I18</xm:sqref>
        </x14:dataValidation>
        <x14:dataValidation type="list" allowBlank="1" showInputMessage="1" showErrorMessage="1">
          <x14:formula1>
            <xm:f>Listas!$D$2:$D$5</xm:f>
          </x14:formula1>
          <xm:sqref>J13 J15 J17:J18</xm:sqref>
        </x14:dataValidation>
        <x14:dataValidation type="custom" allowBlank="1" showInputMessage="1" showErrorMessage="1" error="Recuerde que las acciones se generan bajo la medida de mitigar el riesgo">
          <x14:formula1>
            <xm:f>IF(OR(AI13='Opciones Tratamiento'!$B$2,AI13='Opciones Tratamiento'!$B$3,AI13='Opciones Tratamiento'!$B$4),ISBLANK(AI13),ISTEXT(AI13))</xm:f>
          </x14:formula1>
          <xm:sqref>AN13</xm:sqref>
        </x14:dataValidation>
        <x14:dataValidation type="list" allowBlank="1" showInputMessage="1" showErrorMessage="1">
          <x14:formula1>
            <xm:f>'C:\Users\plandeaccion\OneDrive - Escuela Tecnologica Instituto Tecnico Central\A. Vigencia 2022\PAAC 2022\2º LÌNEA DE DEFENCSA\[GESTIÒN AMBIENTAL.xlsx]Opciones Tratamiento'!#REF!</xm:f>
          </x14:formula1>
          <xm:sqref>AO13 AO15</xm:sqref>
        </x14:dataValidation>
        <x14:dataValidation type="custom" allowBlank="1" showInputMessage="1" showErrorMessage="1" error="Recuerde que las acciones se generan bajo la medida de mitigar el riesgo">
          <x14:formula1>
            <xm:f>IF(OR(AN13='Opciones Tratamiento'!$B$2,AN13='Opciones Tratamiento'!$B$3,AN13='Opciones Tratamiento'!$B$4),ISBLANK(AN13),ISTEXT(AN13))</xm:f>
          </x14:formula1>
          <xm:sqref>AT13:AU13 AT17:AT18 AT15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184</v>
      </c>
      <c r="B1" t="s">
        <v>78</v>
      </c>
      <c r="C1" t="s">
        <v>185</v>
      </c>
      <c r="D1" t="s">
        <v>186</v>
      </c>
    </row>
    <row r="2" spans="1:4" x14ac:dyDescent="0.25">
      <c r="A2" t="s">
        <v>152</v>
      </c>
      <c r="B2" t="s">
        <v>187</v>
      </c>
      <c r="C2" t="s">
        <v>188</v>
      </c>
      <c r="D2" t="s">
        <v>189</v>
      </c>
    </row>
    <row r="3" spans="1:4" x14ac:dyDescent="0.25">
      <c r="A3" t="s">
        <v>190</v>
      </c>
      <c r="B3" t="s">
        <v>191</v>
      </c>
      <c r="C3" t="s">
        <v>192</v>
      </c>
      <c r="D3" t="s">
        <v>113</v>
      </c>
    </row>
    <row r="4" spans="1:4" x14ac:dyDescent="0.25">
      <c r="A4" t="s">
        <v>163</v>
      </c>
      <c r="B4" t="s">
        <v>193</v>
      </c>
      <c r="C4" t="s">
        <v>112</v>
      </c>
      <c r="D4" t="s">
        <v>194</v>
      </c>
    </row>
    <row r="5" spans="1:4" x14ac:dyDescent="0.25">
      <c r="A5" t="s">
        <v>191</v>
      </c>
      <c r="B5" t="s">
        <v>106</v>
      </c>
      <c r="C5" t="s">
        <v>167</v>
      </c>
      <c r="D5" t="s">
        <v>138</v>
      </c>
    </row>
    <row r="6" spans="1:4" x14ac:dyDescent="0.25">
      <c r="A6" t="s">
        <v>105</v>
      </c>
      <c r="B6" t="s">
        <v>195</v>
      </c>
      <c r="C6" t="s">
        <v>138</v>
      </c>
    </row>
    <row r="7" spans="1:4" x14ac:dyDescent="0.25">
      <c r="A7" t="s">
        <v>196</v>
      </c>
      <c r="B7" t="s">
        <v>197</v>
      </c>
    </row>
    <row r="8" spans="1:4" x14ac:dyDescent="0.25">
      <c r="A8" t="s">
        <v>198</v>
      </c>
    </row>
    <row r="9" spans="1:4" x14ac:dyDescent="0.25">
      <c r="A9" t="s">
        <v>199</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BA66" sqref="BA66"/>
    </sheetView>
  </sheetViews>
  <sheetFormatPr baseColWidth="10" defaultColWidth="11.42578125"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278" t="s">
        <v>200</v>
      </c>
      <c r="C2" s="278"/>
      <c r="D2" s="278"/>
      <c r="E2" s="278"/>
      <c r="F2" s="278"/>
      <c r="G2" s="278"/>
      <c r="H2" s="278"/>
      <c r="I2" s="278"/>
      <c r="J2" s="315" t="s">
        <v>15</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278"/>
      <c r="C3" s="278"/>
      <c r="D3" s="278"/>
      <c r="E3" s="278"/>
      <c r="F3" s="278"/>
      <c r="G3" s="278"/>
      <c r="H3" s="278"/>
      <c r="I3" s="278"/>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278"/>
      <c r="C4" s="278"/>
      <c r="D4" s="278"/>
      <c r="E4" s="278"/>
      <c r="F4" s="278"/>
      <c r="G4" s="278"/>
      <c r="H4" s="278"/>
      <c r="I4" s="278"/>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26" t="s">
        <v>117</v>
      </c>
      <c r="C6" s="326"/>
      <c r="D6" s="327"/>
      <c r="E6" s="316" t="s">
        <v>201</v>
      </c>
      <c r="F6" s="317"/>
      <c r="G6" s="317"/>
      <c r="H6" s="317"/>
      <c r="I6" s="317"/>
      <c r="J6" s="312" t="str">
        <f>IF(AND('Mapa final'!$L$13="Muy Alta",'Mapa final'!$P$13="Leve"),CONCATENATE("R",'Mapa final'!$A$13),"")</f>
        <v/>
      </c>
      <c r="K6" s="313"/>
      <c r="L6" s="313" t="str">
        <f>IF(AND('Mapa final'!$L$13="Muy Alta",'Mapa final'!$P$13="Leve"),CONCATENATE("R",'Mapa final'!$A$13),"")</f>
        <v/>
      </c>
      <c r="M6" s="313"/>
      <c r="N6" s="313" t="str">
        <f>IF(AND('Mapa final'!$L$13="Muy Alta",'Mapa final'!$P$13="Leve"),CONCATENATE("R",'Mapa final'!$A$13),"")</f>
        <v/>
      </c>
      <c r="O6" s="314"/>
      <c r="P6" s="312" t="str">
        <f>IF(AND('Mapa final'!$L$13="Muy Alta",'Mapa final'!$P$13="Leve"),CONCATENATE("R",'Mapa final'!$A$13),"")</f>
        <v/>
      </c>
      <c r="Q6" s="313"/>
      <c r="R6" s="313" t="str">
        <f>IF(AND('Mapa final'!$L$13="Muy Alta",'Mapa final'!$P$13="Leve"),CONCATENATE("R",'Mapa final'!$A$13),"")</f>
        <v/>
      </c>
      <c r="S6" s="313"/>
      <c r="T6" s="313" t="str">
        <f>IF(AND('Mapa final'!$L$13="Muy Alta",'Mapa final'!$P$13="Leve"),CONCATENATE("R",'Mapa final'!$A$13),"")</f>
        <v/>
      </c>
      <c r="U6" s="314"/>
      <c r="V6" s="312" t="str">
        <f>IF(AND('Mapa final'!$L$13="Muy Alta",'Mapa final'!$P$13="Leve"),CONCATENATE("R",'Mapa final'!$A$13),"")</f>
        <v/>
      </c>
      <c r="W6" s="313"/>
      <c r="X6" s="313" t="str">
        <f>IF(AND('Mapa final'!$L$13="Muy Alta",'Mapa final'!$P$13="Leve"),CONCATENATE("R",'Mapa final'!$A$13),"")</f>
        <v/>
      </c>
      <c r="Y6" s="313"/>
      <c r="Z6" s="313" t="str">
        <f>IF(AND('Mapa final'!$L$13="Muy Alta",'Mapa final'!$P$13="Leve"),CONCATENATE("R",'Mapa final'!$A$13),"")</f>
        <v/>
      </c>
      <c r="AA6" s="314"/>
      <c r="AB6" s="312" t="str">
        <f>IF(AND('Mapa final'!$L$13="Muy Alta",'Mapa final'!$P$13="Leve"),CONCATENATE("R",'Mapa final'!$A$13),"")</f>
        <v/>
      </c>
      <c r="AC6" s="313"/>
      <c r="AD6" s="313" t="str">
        <f>IF(AND('Mapa final'!$L$13="Muy Alta",'Mapa final'!$P$13="Leve"),CONCATENATE("R",'Mapa final'!$A$13),"")</f>
        <v/>
      </c>
      <c r="AE6" s="313"/>
      <c r="AF6" s="313" t="str">
        <f>IF(AND('Mapa final'!$L$13="Muy Alta",'Mapa final'!$P$13="Leve"),CONCATENATE("R",'Mapa final'!$A$13),"")</f>
        <v/>
      </c>
      <c r="AG6" s="313"/>
      <c r="AH6" s="303" t="str">
        <f>IF(AND('Mapa final'!$L$13="Muy Alta",'Mapa final'!$P$13="Catastrófico"),CONCATENATE("R",'Mapa final'!$A$13),"")</f>
        <v/>
      </c>
      <c r="AI6" s="304"/>
      <c r="AJ6" s="304" t="str">
        <f>IF(AND('Mapa final'!$L$13="Muy Alta",'Mapa final'!$P$13="Catastrófico"),CONCATENATE("R",'Mapa final'!$A$13),"")</f>
        <v/>
      </c>
      <c r="AK6" s="304"/>
      <c r="AL6" s="304" t="str">
        <f>IF(AND('Mapa final'!$L$13="Muy Alta",'Mapa final'!$P$13="Catastrófico"),CONCATENATE("R",'Mapa final'!$A$13),"")</f>
        <v/>
      </c>
      <c r="AM6" s="305"/>
      <c r="AO6" s="328" t="s">
        <v>202</v>
      </c>
      <c r="AP6" s="329"/>
      <c r="AQ6" s="329"/>
      <c r="AR6" s="329"/>
      <c r="AS6" s="329"/>
      <c r="AT6" s="33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26"/>
      <c r="C7" s="326"/>
      <c r="D7" s="327"/>
      <c r="E7" s="318"/>
      <c r="F7" s="319"/>
      <c r="G7" s="319"/>
      <c r="H7" s="319"/>
      <c r="I7" s="319"/>
      <c r="J7" s="306"/>
      <c r="K7" s="307"/>
      <c r="L7" s="307"/>
      <c r="M7" s="307"/>
      <c r="N7" s="307"/>
      <c r="O7" s="308"/>
      <c r="P7" s="306"/>
      <c r="Q7" s="307"/>
      <c r="R7" s="307"/>
      <c r="S7" s="307"/>
      <c r="T7" s="307"/>
      <c r="U7" s="308"/>
      <c r="V7" s="306"/>
      <c r="W7" s="307"/>
      <c r="X7" s="307"/>
      <c r="Y7" s="307"/>
      <c r="Z7" s="307"/>
      <c r="AA7" s="308"/>
      <c r="AB7" s="306"/>
      <c r="AC7" s="307"/>
      <c r="AD7" s="307"/>
      <c r="AE7" s="307"/>
      <c r="AF7" s="307"/>
      <c r="AG7" s="307"/>
      <c r="AH7" s="297"/>
      <c r="AI7" s="298"/>
      <c r="AJ7" s="298"/>
      <c r="AK7" s="298"/>
      <c r="AL7" s="298"/>
      <c r="AM7" s="299"/>
      <c r="AN7" s="70"/>
      <c r="AO7" s="331"/>
      <c r="AP7" s="332"/>
      <c r="AQ7" s="332"/>
      <c r="AR7" s="332"/>
      <c r="AS7" s="332"/>
      <c r="AT7" s="333"/>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26"/>
      <c r="C8" s="326"/>
      <c r="D8" s="327"/>
      <c r="E8" s="318"/>
      <c r="F8" s="319"/>
      <c r="G8" s="319"/>
      <c r="H8" s="319"/>
      <c r="I8" s="319"/>
      <c r="J8" s="306" t="str">
        <f>IF(AND('Mapa final'!$L$13="Muy Alta",'Mapa final'!$P$13="Leve"),CONCATENATE("R",'Mapa final'!$A$13),"")</f>
        <v/>
      </c>
      <c r="K8" s="307"/>
      <c r="L8" s="307" t="str">
        <f>IF(AND('Mapa final'!$L$13="Muy Alta",'Mapa final'!$P$13="Leve"),CONCATENATE("R",'Mapa final'!$A$13),"")</f>
        <v/>
      </c>
      <c r="M8" s="307"/>
      <c r="N8" s="307" t="str">
        <f>IF(AND('Mapa final'!$L$13="Muy Alta",'Mapa final'!$P$13="Leve"),CONCATENATE("R",'Mapa final'!$A$13),"")</f>
        <v/>
      </c>
      <c r="O8" s="308"/>
      <c r="P8" s="306" t="str">
        <f>IF(AND('Mapa final'!$L$13="Muy Alta",'Mapa final'!$P$13="Leve"),CONCATENATE("R",'Mapa final'!$A$13),"")</f>
        <v/>
      </c>
      <c r="Q8" s="307"/>
      <c r="R8" s="307" t="str">
        <f>IF(AND('Mapa final'!$L$13="Muy Alta",'Mapa final'!$P$13="Leve"),CONCATENATE("R",'Mapa final'!$A$13),"")</f>
        <v/>
      </c>
      <c r="S8" s="307"/>
      <c r="T8" s="307" t="str">
        <f>IF(AND('Mapa final'!$L$13="Muy Alta",'Mapa final'!$P$13="Leve"),CONCATENATE("R",'Mapa final'!$A$13),"")</f>
        <v/>
      </c>
      <c r="U8" s="308"/>
      <c r="V8" s="306" t="str">
        <f>IF(AND('Mapa final'!$L$13="Muy Alta",'Mapa final'!$P$13="Leve"),CONCATENATE("R",'Mapa final'!$A$13),"")</f>
        <v/>
      </c>
      <c r="W8" s="307"/>
      <c r="X8" s="307" t="str">
        <f>IF(AND('Mapa final'!$L$13="Muy Alta",'Mapa final'!$P$13="Leve"),CONCATENATE("R",'Mapa final'!$A$13),"")</f>
        <v/>
      </c>
      <c r="Y8" s="307"/>
      <c r="Z8" s="307" t="str">
        <f>IF(AND('Mapa final'!$L$13="Muy Alta",'Mapa final'!$P$13="Leve"),CONCATENATE("R",'Mapa final'!$A$13),"")</f>
        <v/>
      </c>
      <c r="AA8" s="308"/>
      <c r="AB8" s="306" t="str">
        <f>IF(AND('Mapa final'!$L$13="Muy Alta",'Mapa final'!$P$13="Leve"),CONCATENATE("R",'Mapa final'!$A$13),"")</f>
        <v/>
      </c>
      <c r="AC8" s="307"/>
      <c r="AD8" s="307" t="str">
        <f>IF(AND('Mapa final'!$L$13="Muy Alta",'Mapa final'!$P$13="Leve"),CONCATENATE("R",'Mapa final'!$A$13),"")</f>
        <v/>
      </c>
      <c r="AE8" s="307"/>
      <c r="AF8" s="307" t="str">
        <f>IF(AND('Mapa final'!$L$13="Muy Alta",'Mapa final'!$P$13="Leve"),CONCATENATE("R",'Mapa final'!$A$13),"")</f>
        <v/>
      </c>
      <c r="AG8" s="307"/>
      <c r="AH8" s="297" t="str">
        <f>IF(AND('Mapa final'!$L$13="Muy Alta",'Mapa final'!$P$13="Catastrófico"),CONCATENATE("R",'Mapa final'!$A$13),"")</f>
        <v/>
      </c>
      <c r="AI8" s="298"/>
      <c r="AJ8" s="298" t="str">
        <f>IF(AND('Mapa final'!$L$13="Muy Alta",'Mapa final'!$P$13="Catastrófico"),CONCATENATE("R",'Mapa final'!$A$13),"")</f>
        <v/>
      </c>
      <c r="AK8" s="298"/>
      <c r="AL8" s="298" t="str">
        <f>IF(AND('Mapa final'!$L$13="Muy Alta",'Mapa final'!$P$13="Catastrófico"),CONCATENATE("R",'Mapa final'!$A$13),"")</f>
        <v/>
      </c>
      <c r="AM8" s="299"/>
      <c r="AN8" s="70"/>
      <c r="AO8" s="331"/>
      <c r="AP8" s="332"/>
      <c r="AQ8" s="332"/>
      <c r="AR8" s="332"/>
      <c r="AS8" s="332"/>
      <c r="AT8" s="333"/>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26"/>
      <c r="C9" s="326"/>
      <c r="D9" s="327"/>
      <c r="E9" s="318"/>
      <c r="F9" s="319"/>
      <c r="G9" s="319"/>
      <c r="H9" s="319"/>
      <c r="I9" s="319"/>
      <c r="J9" s="306"/>
      <c r="K9" s="307"/>
      <c r="L9" s="307"/>
      <c r="M9" s="307"/>
      <c r="N9" s="307"/>
      <c r="O9" s="308"/>
      <c r="P9" s="306"/>
      <c r="Q9" s="307"/>
      <c r="R9" s="307"/>
      <c r="S9" s="307"/>
      <c r="T9" s="307"/>
      <c r="U9" s="308"/>
      <c r="V9" s="306"/>
      <c r="W9" s="307"/>
      <c r="X9" s="307"/>
      <c r="Y9" s="307"/>
      <c r="Z9" s="307"/>
      <c r="AA9" s="308"/>
      <c r="AB9" s="306"/>
      <c r="AC9" s="307"/>
      <c r="AD9" s="307"/>
      <c r="AE9" s="307"/>
      <c r="AF9" s="307"/>
      <c r="AG9" s="307"/>
      <c r="AH9" s="297"/>
      <c r="AI9" s="298"/>
      <c r="AJ9" s="298"/>
      <c r="AK9" s="298"/>
      <c r="AL9" s="298"/>
      <c r="AM9" s="299"/>
      <c r="AN9" s="70"/>
      <c r="AO9" s="331"/>
      <c r="AP9" s="332"/>
      <c r="AQ9" s="332"/>
      <c r="AR9" s="332"/>
      <c r="AS9" s="332"/>
      <c r="AT9" s="333"/>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26"/>
      <c r="C10" s="326"/>
      <c r="D10" s="327"/>
      <c r="E10" s="318"/>
      <c r="F10" s="319"/>
      <c r="G10" s="319"/>
      <c r="H10" s="319"/>
      <c r="I10" s="319"/>
      <c r="J10" s="306" t="str">
        <f>IF(AND('Mapa final'!$L$13="Muy Alta",'Mapa final'!$P$13="Leve"),CONCATENATE("R",'Mapa final'!$A$13),"")</f>
        <v/>
      </c>
      <c r="K10" s="307"/>
      <c r="L10" s="307" t="str">
        <f>IF(AND('Mapa final'!$L$13="Muy Alta",'Mapa final'!$P$13="Leve"),CONCATENATE("R",'Mapa final'!$A$13),"")</f>
        <v/>
      </c>
      <c r="M10" s="307"/>
      <c r="N10" s="307" t="str">
        <f>IF(AND('Mapa final'!$L$13="Muy Alta",'Mapa final'!$P$13="Leve"),CONCATENATE("R",'Mapa final'!$A$13),"")</f>
        <v/>
      </c>
      <c r="O10" s="308"/>
      <c r="P10" s="306" t="str">
        <f>IF(AND('Mapa final'!$L$13="Muy Alta",'Mapa final'!$P$13="Leve"),CONCATENATE("R",'Mapa final'!$A$13),"")</f>
        <v/>
      </c>
      <c r="Q10" s="307"/>
      <c r="R10" s="307" t="str">
        <f>IF(AND('Mapa final'!$L$13="Muy Alta",'Mapa final'!$P$13="Leve"),CONCATENATE("R",'Mapa final'!$A$13),"")</f>
        <v/>
      </c>
      <c r="S10" s="307"/>
      <c r="T10" s="307" t="str">
        <f>IF(AND('Mapa final'!$L$13="Muy Alta",'Mapa final'!$P$13="Leve"),CONCATENATE("R",'Mapa final'!$A$13),"")</f>
        <v/>
      </c>
      <c r="U10" s="308"/>
      <c r="V10" s="306" t="str">
        <f>IF(AND('Mapa final'!$L$13="Muy Alta",'Mapa final'!$P$13="Leve"),CONCATENATE("R",'Mapa final'!$A$13),"")</f>
        <v/>
      </c>
      <c r="W10" s="307"/>
      <c r="X10" s="307" t="str">
        <f>IF(AND('Mapa final'!$L$13="Muy Alta",'Mapa final'!$P$13="Leve"),CONCATENATE("R",'Mapa final'!$A$13),"")</f>
        <v/>
      </c>
      <c r="Y10" s="307"/>
      <c r="Z10" s="307" t="str">
        <f>IF(AND('Mapa final'!$L$13="Muy Alta",'Mapa final'!$P$13="Leve"),CONCATENATE("R",'Mapa final'!$A$13),"")</f>
        <v/>
      </c>
      <c r="AA10" s="308"/>
      <c r="AB10" s="306" t="str">
        <f>IF(AND('Mapa final'!$L$13="Muy Alta",'Mapa final'!$P$13="Leve"),CONCATENATE("R",'Mapa final'!$A$13),"")</f>
        <v/>
      </c>
      <c r="AC10" s="307"/>
      <c r="AD10" s="307" t="str">
        <f>IF(AND('Mapa final'!$L$13="Muy Alta",'Mapa final'!$P$13="Leve"),CONCATENATE("R",'Mapa final'!$A$13),"")</f>
        <v/>
      </c>
      <c r="AE10" s="307"/>
      <c r="AF10" s="307" t="str">
        <f>IF(AND('Mapa final'!$L$13="Muy Alta",'Mapa final'!$P$13="Leve"),CONCATENATE("R",'Mapa final'!$A$13),"")</f>
        <v/>
      </c>
      <c r="AG10" s="307"/>
      <c r="AH10" s="297" t="str">
        <f>IF(AND('Mapa final'!$L$13="Muy Alta",'Mapa final'!$P$13="Catastrófico"),CONCATENATE("R",'Mapa final'!$A$13),"")</f>
        <v/>
      </c>
      <c r="AI10" s="298"/>
      <c r="AJ10" s="298" t="str">
        <f>IF(AND('Mapa final'!$L$13="Muy Alta",'Mapa final'!$P$13="Catastrófico"),CONCATENATE("R",'Mapa final'!$A$13),"")</f>
        <v/>
      </c>
      <c r="AK10" s="298"/>
      <c r="AL10" s="298" t="str">
        <f>IF(AND('Mapa final'!$L$13="Muy Alta",'Mapa final'!$P$13="Catastrófico"),CONCATENATE("R",'Mapa final'!$A$13),"")</f>
        <v/>
      </c>
      <c r="AM10" s="299"/>
      <c r="AN10" s="70"/>
      <c r="AO10" s="331"/>
      <c r="AP10" s="332"/>
      <c r="AQ10" s="332"/>
      <c r="AR10" s="332"/>
      <c r="AS10" s="332"/>
      <c r="AT10" s="333"/>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26"/>
      <c r="C11" s="326"/>
      <c r="D11" s="327"/>
      <c r="E11" s="318"/>
      <c r="F11" s="319"/>
      <c r="G11" s="319"/>
      <c r="H11" s="319"/>
      <c r="I11" s="319"/>
      <c r="J11" s="306"/>
      <c r="K11" s="307"/>
      <c r="L11" s="307"/>
      <c r="M11" s="307"/>
      <c r="N11" s="307"/>
      <c r="O11" s="308"/>
      <c r="P11" s="306"/>
      <c r="Q11" s="307"/>
      <c r="R11" s="307"/>
      <c r="S11" s="307"/>
      <c r="T11" s="307"/>
      <c r="U11" s="308"/>
      <c r="V11" s="306"/>
      <c r="W11" s="307"/>
      <c r="X11" s="307"/>
      <c r="Y11" s="307"/>
      <c r="Z11" s="307"/>
      <c r="AA11" s="308"/>
      <c r="AB11" s="306"/>
      <c r="AC11" s="307"/>
      <c r="AD11" s="307"/>
      <c r="AE11" s="307"/>
      <c r="AF11" s="307"/>
      <c r="AG11" s="307"/>
      <c r="AH11" s="297"/>
      <c r="AI11" s="298"/>
      <c r="AJ11" s="298"/>
      <c r="AK11" s="298"/>
      <c r="AL11" s="298"/>
      <c r="AM11" s="299"/>
      <c r="AN11" s="70"/>
      <c r="AO11" s="331"/>
      <c r="AP11" s="332"/>
      <c r="AQ11" s="332"/>
      <c r="AR11" s="332"/>
      <c r="AS11" s="332"/>
      <c r="AT11" s="333"/>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26"/>
      <c r="C12" s="326"/>
      <c r="D12" s="327"/>
      <c r="E12" s="318"/>
      <c r="F12" s="319"/>
      <c r="G12" s="319"/>
      <c r="H12" s="319"/>
      <c r="I12" s="319"/>
      <c r="J12" s="306" t="str">
        <f>IF(AND('Mapa final'!$L$13="Muy Alta",'Mapa final'!$P$13="Leve"),CONCATENATE("R",'Mapa final'!$A$13),"")</f>
        <v/>
      </c>
      <c r="K12" s="307"/>
      <c r="L12" s="307" t="str">
        <f>IF(AND('Mapa final'!$L$13="Muy Alta",'Mapa final'!$P$13="Leve"),CONCATENATE("R",'Mapa final'!$A$13),"")</f>
        <v/>
      </c>
      <c r="M12" s="307"/>
      <c r="N12" s="307" t="str">
        <f>IF(AND('Mapa final'!$L$13="Muy Alta",'Mapa final'!$P$13="Leve"),CONCATENATE("R",'Mapa final'!$A$13),"")</f>
        <v/>
      </c>
      <c r="O12" s="308"/>
      <c r="P12" s="306" t="str">
        <f>IF(AND('Mapa final'!$L$13="Muy Alta",'Mapa final'!$P$13="Leve"),CONCATENATE("R",'Mapa final'!$A$13),"")</f>
        <v/>
      </c>
      <c r="Q12" s="307"/>
      <c r="R12" s="307" t="str">
        <f>IF(AND('Mapa final'!$L$13="Muy Alta",'Mapa final'!$P$13="Leve"),CONCATENATE("R",'Mapa final'!$A$13),"")</f>
        <v/>
      </c>
      <c r="S12" s="307"/>
      <c r="T12" s="307" t="str">
        <f>IF(AND('Mapa final'!$L$13="Muy Alta",'Mapa final'!$P$13="Leve"),CONCATENATE("R",'Mapa final'!$A$13),"")</f>
        <v/>
      </c>
      <c r="U12" s="308"/>
      <c r="V12" s="306" t="str">
        <f>IF(AND('Mapa final'!$L$13="Muy Alta",'Mapa final'!$P$13="Leve"),CONCATENATE("R",'Mapa final'!$A$13),"")</f>
        <v/>
      </c>
      <c r="W12" s="307"/>
      <c r="X12" s="307" t="str">
        <f>IF(AND('Mapa final'!$L$13="Muy Alta",'Mapa final'!$P$13="Leve"),CONCATENATE("R",'Mapa final'!$A$13),"")</f>
        <v/>
      </c>
      <c r="Y12" s="307"/>
      <c r="Z12" s="307" t="str">
        <f>IF(AND('Mapa final'!$L$13="Muy Alta",'Mapa final'!$P$13="Leve"),CONCATENATE("R",'Mapa final'!$A$13),"")</f>
        <v/>
      </c>
      <c r="AA12" s="308"/>
      <c r="AB12" s="306" t="str">
        <f>IF(AND('Mapa final'!$L$13="Muy Alta",'Mapa final'!$P$13="Leve"),CONCATENATE("R",'Mapa final'!$A$13),"")</f>
        <v/>
      </c>
      <c r="AC12" s="307"/>
      <c r="AD12" s="307" t="str">
        <f>IF(AND('Mapa final'!$L$13="Muy Alta",'Mapa final'!$P$13="Leve"),CONCATENATE("R",'Mapa final'!$A$13),"")</f>
        <v/>
      </c>
      <c r="AE12" s="307"/>
      <c r="AF12" s="307" t="str">
        <f>IF(AND('Mapa final'!$L$13="Muy Alta",'Mapa final'!$P$13="Leve"),CONCATENATE("R",'Mapa final'!$A$13),"")</f>
        <v/>
      </c>
      <c r="AG12" s="307"/>
      <c r="AH12" s="297" t="str">
        <f>IF(AND('Mapa final'!$L$13="Muy Alta",'Mapa final'!$P$13="Catastrófico"),CONCATENATE("R",'Mapa final'!$A$13),"")</f>
        <v/>
      </c>
      <c r="AI12" s="298"/>
      <c r="AJ12" s="298" t="str">
        <f>IF(AND('Mapa final'!$L$13="Muy Alta",'Mapa final'!$P$13="Catastrófico"),CONCATENATE("R",'Mapa final'!$A$13),"")</f>
        <v/>
      </c>
      <c r="AK12" s="298"/>
      <c r="AL12" s="298" t="str">
        <f>IF(AND('Mapa final'!$L$13="Muy Alta",'Mapa final'!$P$13="Catastrófico"),CONCATENATE("R",'Mapa final'!$A$13),"")</f>
        <v/>
      </c>
      <c r="AM12" s="299"/>
      <c r="AN12" s="70"/>
      <c r="AO12" s="331"/>
      <c r="AP12" s="332"/>
      <c r="AQ12" s="332"/>
      <c r="AR12" s="332"/>
      <c r="AS12" s="332"/>
      <c r="AT12" s="333"/>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26"/>
      <c r="C13" s="326"/>
      <c r="D13" s="327"/>
      <c r="E13" s="320"/>
      <c r="F13" s="321"/>
      <c r="G13" s="321"/>
      <c r="H13" s="321"/>
      <c r="I13" s="321"/>
      <c r="J13" s="309"/>
      <c r="K13" s="310"/>
      <c r="L13" s="310"/>
      <c r="M13" s="310"/>
      <c r="N13" s="310"/>
      <c r="O13" s="311"/>
      <c r="P13" s="309"/>
      <c r="Q13" s="310"/>
      <c r="R13" s="310"/>
      <c r="S13" s="310"/>
      <c r="T13" s="310"/>
      <c r="U13" s="311"/>
      <c r="V13" s="309"/>
      <c r="W13" s="310"/>
      <c r="X13" s="310"/>
      <c r="Y13" s="310"/>
      <c r="Z13" s="310"/>
      <c r="AA13" s="311"/>
      <c r="AB13" s="309"/>
      <c r="AC13" s="310"/>
      <c r="AD13" s="310"/>
      <c r="AE13" s="310"/>
      <c r="AF13" s="310"/>
      <c r="AG13" s="310"/>
      <c r="AH13" s="300"/>
      <c r="AI13" s="301"/>
      <c r="AJ13" s="301"/>
      <c r="AK13" s="301"/>
      <c r="AL13" s="301"/>
      <c r="AM13" s="302"/>
      <c r="AN13" s="70"/>
      <c r="AO13" s="334"/>
      <c r="AP13" s="335"/>
      <c r="AQ13" s="335"/>
      <c r="AR13" s="335"/>
      <c r="AS13" s="335"/>
      <c r="AT13" s="336"/>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26"/>
      <c r="C14" s="326"/>
      <c r="D14" s="327"/>
      <c r="E14" s="316" t="s">
        <v>203</v>
      </c>
      <c r="F14" s="317"/>
      <c r="G14" s="317"/>
      <c r="H14" s="317"/>
      <c r="I14" s="317"/>
      <c r="J14" s="294" t="str">
        <f>IF(AND('Mapa final'!$L$13="Alta",'Mapa final'!$P$13="Leve"),CONCATENATE("R",'Mapa final'!$A$13),"")</f>
        <v/>
      </c>
      <c r="K14" s="295"/>
      <c r="L14" s="295" t="str">
        <f>IF(AND('Mapa final'!$L$13="Alta",'Mapa final'!$P$13="Leve"),CONCATENATE("R",'Mapa final'!$A$13),"")</f>
        <v/>
      </c>
      <c r="M14" s="295"/>
      <c r="N14" s="295" t="str">
        <f>IF(AND('Mapa final'!$L$13="Alta",'Mapa final'!$P$13="Leve"),CONCATENATE("R",'Mapa final'!$A$13),"")</f>
        <v/>
      </c>
      <c r="O14" s="296"/>
      <c r="P14" s="294" t="str">
        <f>IF(AND('Mapa final'!$L$13="Alta",'Mapa final'!$P$13="Leve"),CONCATENATE("R",'Mapa final'!$A$13),"")</f>
        <v/>
      </c>
      <c r="Q14" s="295"/>
      <c r="R14" s="295" t="str">
        <f>IF(AND('Mapa final'!$L$13="Alta",'Mapa final'!$P$13="Leve"),CONCATENATE("R",'Mapa final'!$A$13),"")</f>
        <v/>
      </c>
      <c r="S14" s="295"/>
      <c r="T14" s="295" t="str">
        <f>IF(AND('Mapa final'!$L$13="Alta",'Mapa final'!$P$13="Leve"),CONCATENATE("R",'Mapa final'!$A$13),"")</f>
        <v/>
      </c>
      <c r="U14" s="296"/>
      <c r="V14" s="312" t="str">
        <f>IF(AND('Mapa final'!$L$13="Muy Alta",'Mapa final'!$P$13="Leve"),CONCATENATE("R",'Mapa final'!$A$13),"")</f>
        <v/>
      </c>
      <c r="W14" s="313"/>
      <c r="X14" s="313" t="str">
        <f>IF(AND('Mapa final'!$L$13="Muy Alta",'Mapa final'!$P$13="Leve"),CONCATENATE("R",'Mapa final'!$A$13),"")</f>
        <v/>
      </c>
      <c r="Y14" s="313"/>
      <c r="Z14" s="313" t="str">
        <f>IF(AND('Mapa final'!$L$13="Muy Alta",'Mapa final'!$P$13="Leve"),CONCATENATE("R",'Mapa final'!$A$13),"")</f>
        <v/>
      </c>
      <c r="AA14" s="314"/>
      <c r="AB14" s="312" t="str">
        <f>IF(AND('Mapa final'!$L$13="Muy Alta",'Mapa final'!$P$13="Leve"),CONCATENATE("R",'Mapa final'!$A$13),"")</f>
        <v/>
      </c>
      <c r="AC14" s="313"/>
      <c r="AD14" s="313" t="str">
        <f>IF(AND('Mapa final'!$L$13="Muy Alta",'Mapa final'!$P$13="Leve"),CONCATENATE("R",'Mapa final'!$A$13),"")</f>
        <v/>
      </c>
      <c r="AE14" s="313"/>
      <c r="AF14" s="313" t="str">
        <f>IF(AND('Mapa final'!$L$13="Muy Alta",'Mapa final'!$P$13="Leve"),CONCATENATE("R",'Mapa final'!$A$13),"")</f>
        <v/>
      </c>
      <c r="AG14" s="314"/>
      <c r="AH14" s="303" t="str">
        <f>IF(AND('Mapa final'!$L$13="Muy Alta",'Mapa final'!$P$13="Catastrófico"),CONCATENATE("R",'Mapa final'!$A$13),"")</f>
        <v/>
      </c>
      <c r="AI14" s="304"/>
      <c r="AJ14" s="304" t="str">
        <f>IF(AND('Mapa final'!$L$13="Muy Alta",'Mapa final'!$P$13="Catastrófico"),CONCATENATE("R",'Mapa final'!$A$13),"")</f>
        <v/>
      </c>
      <c r="AK14" s="304"/>
      <c r="AL14" s="304" t="str">
        <f>IF(AND('Mapa final'!$L$13="Muy Alta",'Mapa final'!$P$13="Catastrófico"),CONCATENATE("R",'Mapa final'!$A$13),"")</f>
        <v/>
      </c>
      <c r="AM14" s="305"/>
      <c r="AN14" s="70"/>
      <c r="AO14" s="337" t="s">
        <v>204</v>
      </c>
      <c r="AP14" s="338"/>
      <c r="AQ14" s="338"/>
      <c r="AR14" s="338"/>
      <c r="AS14" s="338"/>
      <c r="AT14" s="33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26"/>
      <c r="C15" s="326"/>
      <c r="D15" s="327"/>
      <c r="E15" s="318"/>
      <c r="F15" s="319"/>
      <c r="G15" s="319"/>
      <c r="H15" s="319"/>
      <c r="I15" s="319"/>
      <c r="J15" s="288"/>
      <c r="K15" s="289"/>
      <c r="L15" s="289"/>
      <c r="M15" s="289"/>
      <c r="N15" s="289"/>
      <c r="O15" s="290"/>
      <c r="P15" s="288"/>
      <c r="Q15" s="289"/>
      <c r="R15" s="289"/>
      <c r="S15" s="289"/>
      <c r="T15" s="289"/>
      <c r="U15" s="290"/>
      <c r="V15" s="306"/>
      <c r="W15" s="307"/>
      <c r="X15" s="307"/>
      <c r="Y15" s="307"/>
      <c r="Z15" s="307"/>
      <c r="AA15" s="308"/>
      <c r="AB15" s="306"/>
      <c r="AC15" s="307"/>
      <c r="AD15" s="307"/>
      <c r="AE15" s="307"/>
      <c r="AF15" s="307"/>
      <c r="AG15" s="308"/>
      <c r="AH15" s="297"/>
      <c r="AI15" s="298"/>
      <c r="AJ15" s="298"/>
      <c r="AK15" s="298"/>
      <c r="AL15" s="298"/>
      <c r="AM15" s="299"/>
      <c r="AN15" s="70"/>
      <c r="AO15" s="340"/>
      <c r="AP15" s="341"/>
      <c r="AQ15" s="341"/>
      <c r="AR15" s="341"/>
      <c r="AS15" s="341"/>
      <c r="AT15" s="34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26"/>
      <c r="C16" s="326"/>
      <c r="D16" s="327"/>
      <c r="E16" s="318"/>
      <c r="F16" s="319"/>
      <c r="G16" s="319"/>
      <c r="H16" s="319"/>
      <c r="I16" s="319"/>
      <c r="J16" s="288" t="str">
        <f>IF(AND('Mapa final'!$L$13="Alta",'Mapa final'!$P$13="Leve"),CONCATENATE("R",'Mapa final'!$A$13),"")</f>
        <v/>
      </c>
      <c r="K16" s="289"/>
      <c r="L16" s="289" t="str">
        <f>IF(AND('Mapa final'!$L$13="Alta",'Mapa final'!$P$13="Leve"),CONCATENATE("R",'Mapa final'!$A$13),"")</f>
        <v/>
      </c>
      <c r="M16" s="289"/>
      <c r="N16" s="289" t="str">
        <f>IF(AND('Mapa final'!$L$13="Alta",'Mapa final'!$P$13="Leve"),CONCATENATE("R",'Mapa final'!$A$13),"")</f>
        <v/>
      </c>
      <c r="O16" s="290"/>
      <c r="P16" s="288" t="str">
        <f>IF(AND('Mapa final'!$L$13="Alta",'Mapa final'!$P$13="Leve"),CONCATENATE("R",'Mapa final'!$A$13),"")</f>
        <v/>
      </c>
      <c r="Q16" s="289"/>
      <c r="R16" s="289" t="str">
        <f>IF(AND('Mapa final'!$L$13="Alta",'Mapa final'!$P$13="Leve"),CONCATENATE("R",'Mapa final'!$A$13),"")</f>
        <v/>
      </c>
      <c r="S16" s="289"/>
      <c r="T16" s="289" t="str">
        <f>IF(AND('Mapa final'!$L$13="Alta",'Mapa final'!$P$13="Leve"),CONCATENATE("R",'Mapa final'!$A$13),"")</f>
        <v/>
      </c>
      <c r="U16" s="290"/>
      <c r="V16" s="306" t="str">
        <f>IF(AND('Mapa final'!$L$13="Muy Alta",'Mapa final'!$P$13="Leve"),CONCATENATE("R",'Mapa final'!$A$13),"")</f>
        <v/>
      </c>
      <c r="W16" s="307"/>
      <c r="X16" s="307" t="str">
        <f>IF(AND('Mapa final'!$L$13="Muy Alta",'Mapa final'!$P$13="Leve"),CONCATENATE("R",'Mapa final'!$A$13),"")</f>
        <v/>
      </c>
      <c r="Y16" s="307"/>
      <c r="Z16" s="307" t="str">
        <f>IF(AND('Mapa final'!$L$13="Muy Alta",'Mapa final'!$P$13="Leve"),CONCATENATE("R",'Mapa final'!$A$13),"")</f>
        <v/>
      </c>
      <c r="AA16" s="308"/>
      <c r="AB16" s="306" t="str">
        <f>IF(AND('Mapa final'!$L$13="Muy Alta",'Mapa final'!$P$13="Leve"),CONCATENATE("R",'Mapa final'!$A$13),"")</f>
        <v/>
      </c>
      <c r="AC16" s="307"/>
      <c r="AD16" s="307" t="str">
        <f>IF(AND('Mapa final'!$L$13="Muy Alta",'Mapa final'!$P$13="Leve"),CONCATENATE("R",'Mapa final'!$A$13),"")</f>
        <v/>
      </c>
      <c r="AE16" s="307"/>
      <c r="AF16" s="307" t="str">
        <f>IF(AND('Mapa final'!$L$13="Muy Alta",'Mapa final'!$P$13="Leve"),CONCATENATE("R",'Mapa final'!$A$13),"")</f>
        <v/>
      </c>
      <c r="AG16" s="308"/>
      <c r="AH16" s="297" t="str">
        <f>IF(AND('Mapa final'!$L$13="Muy Alta",'Mapa final'!$P$13="Catastrófico"),CONCATENATE("R",'Mapa final'!$A$13),"")</f>
        <v/>
      </c>
      <c r="AI16" s="298"/>
      <c r="AJ16" s="298" t="str">
        <f>IF(AND('Mapa final'!$L$13="Muy Alta",'Mapa final'!$P$13="Catastrófico"),CONCATENATE("R",'Mapa final'!$A$13),"")</f>
        <v/>
      </c>
      <c r="AK16" s="298"/>
      <c r="AL16" s="298" t="str">
        <f>IF(AND('Mapa final'!$L$13="Muy Alta",'Mapa final'!$P$13="Catastrófico"),CONCATENATE("R",'Mapa final'!$A$13),"")</f>
        <v/>
      </c>
      <c r="AM16" s="299"/>
      <c r="AN16" s="70"/>
      <c r="AO16" s="340"/>
      <c r="AP16" s="341"/>
      <c r="AQ16" s="341"/>
      <c r="AR16" s="341"/>
      <c r="AS16" s="341"/>
      <c r="AT16" s="342"/>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26"/>
      <c r="C17" s="326"/>
      <c r="D17" s="327"/>
      <c r="E17" s="318"/>
      <c r="F17" s="319"/>
      <c r="G17" s="319"/>
      <c r="H17" s="319"/>
      <c r="I17" s="319"/>
      <c r="J17" s="288"/>
      <c r="K17" s="289"/>
      <c r="L17" s="289"/>
      <c r="M17" s="289"/>
      <c r="N17" s="289"/>
      <c r="O17" s="290"/>
      <c r="P17" s="288"/>
      <c r="Q17" s="289"/>
      <c r="R17" s="289"/>
      <c r="S17" s="289"/>
      <c r="T17" s="289"/>
      <c r="U17" s="290"/>
      <c r="V17" s="306"/>
      <c r="W17" s="307"/>
      <c r="X17" s="307"/>
      <c r="Y17" s="307"/>
      <c r="Z17" s="307"/>
      <c r="AA17" s="308"/>
      <c r="AB17" s="306"/>
      <c r="AC17" s="307"/>
      <c r="AD17" s="307"/>
      <c r="AE17" s="307"/>
      <c r="AF17" s="307"/>
      <c r="AG17" s="308"/>
      <c r="AH17" s="297"/>
      <c r="AI17" s="298"/>
      <c r="AJ17" s="298"/>
      <c r="AK17" s="298"/>
      <c r="AL17" s="298"/>
      <c r="AM17" s="299"/>
      <c r="AN17" s="70"/>
      <c r="AO17" s="340"/>
      <c r="AP17" s="341"/>
      <c r="AQ17" s="341"/>
      <c r="AR17" s="341"/>
      <c r="AS17" s="341"/>
      <c r="AT17" s="34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26"/>
      <c r="C18" s="326"/>
      <c r="D18" s="327"/>
      <c r="E18" s="318"/>
      <c r="F18" s="319"/>
      <c r="G18" s="319"/>
      <c r="H18" s="319"/>
      <c r="I18" s="319"/>
      <c r="J18" s="288" t="str">
        <f>IF(AND('Mapa final'!$L$13="Alta",'Mapa final'!$P$13="Leve"),CONCATENATE("R",'Mapa final'!$A$13),"")</f>
        <v/>
      </c>
      <c r="K18" s="289"/>
      <c r="L18" s="289" t="str">
        <f>IF(AND('Mapa final'!$L$13="Alta",'Mapa final'!$P$13="Leve"),CONCATENATE("R",'Mapa final'!$A$13),"")</f>
        <v/>
      </c>
      <c r="M18" s="289"/>
      <c r="N18" s="289" t="str">
        <f>IF(AND('Mapa final'!$L$13="Alta",'Mapa final'!$P$13="Leve"),CONCATENATE("R",'Mapa final'!$A$13),"")</f>
        <v/>
      </c>
      <c r="O18" s="290"/>
      <c r="P18" s="288" t="str">
        <f>IF(AND('Mapa final'!$L$13="Alta",'Mapa final'!$P$13="Leve"),CONCATENATE("R",'Mapa final'!$A$13),"")</f>
        <v/>
      </c>
      <c r="Q18" s="289"/>
      <c r="R18" s="289" t="str">
        <f>IF(AND('Mapa final'!$L$13="Alta",'Mapa final'!$P$13="Leve"),CONCATENATE("R",'Mapa final'!$A$13),"")</f>
        <v/>
      </c>
      <c r="S18" s="289"/>
      <c r="T18" s="289" t="str">
        <f>IF(AND('Mapa final'!$L$13="Alta",'Mapa final'!$P$13="Leve"),CONCATENATE("R",'Mapa final'!$A$13),"")</f>
        <v/>
      </c>
      <c r="U18" s="290"/>
      <c r="V18" s="306" t="str">
        <f>IF(AND('Mapa final'!$L$13="Muy Alta",'Mapa final'!$P$13="Leve"),CONCATENATE("R",'Mapa final'!$A$13),"")</f>
        <v/>
      </c>
      <c r="W18" s="307"/>
      <c r="X18" s="307" t="str">
        <f>IF(AND('Mapa final'!$L$13="Muy Alta",'Mapa final'!$P$13="Leve"),CONCATENATE("R",'Mapa final'!$A$13),"")</f>
        <v/>
      </c>
      <c r="Y18" s="307"/>
      <c r="Z18" s="307" t="str">
        <f>IF(AND('Mapa final'!$L$13="Muy Alta",'Mapa final'!$P$13="Leve"),CONCATENATE("R",'Mapa final'!$A$13),"")</f>
        <v/>
      </c>
      <c r="AA18" s="308"/>
      <c r="AB18" s="306" t="str">
        <f>IF(AND('Mapa final'!$L$13="Muy Alta",'Mapa final'!$P$13="Leve"),CONCATENATE("R",'Mapa final'!$A$13),"")</f>
        <v/>
      </c>
      <c r="AC18" s="307"/>
      <c r="AD18" s="307" t="str">
        <f>IF(AND('Mapa final'!$L$13="Muy Alta",'Mapa final'!$P$13="Leve"),CONCATENATE("R",'Mapa final'!$A$13),"")</f>
        <v/>
      </c>
      <c r="AE18" s="307"/>
      <c r="AF18" s="307" t="str">
        <f>IF(AND('Mapa final'!$L$13="Muy Alta",'Mapa final'!$P$13="Leve"),CONCATENATE("R",'Mapa final'!$A$13),"")</f>
        <v/>
      </c>
      <c r="AG18" s="308"/>
      <c r="AH18" s="297" t="str">
        <f>IF(AND('Mapa final'!$L$13="Muy Alta",'Mapa final'!$P$13="Catastrófico"),CONCATENATE("R",'Mapa final'!$A$13),"")</f>
        <v/>
      </c>
      <c r="AI18" s="298"/>
      <c r="AJ18" s="298" t="str">
        <f>IF(AND('Mapa final'!$L$13="Muy Alta",'Mapa final'!$P$13="Catastrófico"),CONCATENATE("R",'Mapa final'!$A$13),"")</f>
        <v/>
      </c>
      <c r="AK18" s="298"/>
      <c r="AL18" s="298" t="str">
        <f>IF(AND('Mapa final'!$L$13="Muy Alta",'Mapa final'!$P$13="Catastrófico"),CONCATENATE("R",'Mapa final'!$A$13),"")</f>
        <v/>
      </c>
      <c r="AM18" s="299"/>
      <c r="AN18" s="70"/>
      <c r="AO18" s="340"/>
      <c r="AP18" s="341"/>
      <c r="AQ18" s="341"/>
      <c r="AR18" s="341"/>
      <c r="AS18" s="341"/>
      <c r="AT18" s="34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26"/>
      <c r="C19" s="326"/>
      <c r="D19" s="327"/>
      <c r="E19" s="318"/>
      <c r="F19" s="319"/>
      <c r="G19" s="319"/>
      <c r="H19" s="319"/>
      <c r="I19" s="319"/>
      <c r="J19" s="288"/>
      <c r="K19" s="289"/>
      <c r="L19" s="289"/>
      <c r="M19" s="289"/>
      <c r="N19" s="289"/>
      <c r="O19" s="290"/>
      <c r="P19" s="288"/>
      <c r="Q19" s="289"/>
      <c r="R19" s="289"/>
      <c r="S19" s="289"/>
      <c r="T19" s="289"/>
      <c r="U19" s="290"/>
      <c r="V19" s="306"/>
      <c r="W19" s="307"/>
      <c r="X19" s="307"/>
      <c r="Y19" s="307"/>
      <c r="Z19" s="307"/>
      <c r="AA19" s="308"/>
      <c r="AB19" s="306"/>
      <c r="AC19" s="307"/>
      <c r="AD19" s="307"/>
      <c r="AE19" s="307"/>
      <c r="AF19" s="307"/>
      <c r="AG19" s="308"/>
      <c r="AH19" s="297"/>
      <c r="AI19" s="298"/>
      <c r="AJ19" s="298"/>
      <c r="AK19" s="298"/>
      <c r="AL19" s="298"/>
      <c r="AM19" s="299"/>
      <c r="AN19" s="70"/>
      <c r="AO19" s="340"/>
      <c r="AP19" s="341"/>
      <c r="AQ19" s="341"/>
      <c r="AR19" s="341"/>
      <c r="AS19" s="341"/>
      <c r="AT19" s="34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26"/>
      <c r="C20" s="326"/>
      <c r="D20" s="327"/>
      <c r="E20" s="318"/>
      <c r="F20" s="319"/>
      <c r="G20" s="319"/>
      <c r="H20" s="319"/>
      <c r="I20" s="319"/>
      <c r="J20" s="288" t="str">
        <f>IF(AND('Mapa final'!$L$13="Alta",'Mapa final'!$P$13="Leve"),CONCATENATE("R",'Mapa final'!$A$13),"")</f>
        <v/>
      </c>
      <c r="K20" s="289"/>
      <c r="L20" s="289" t="str">
        <f>IF(AND('Mapa final'!$L$13="Alta",'Mapa final'!$P$13="Leve"),CONCATENATE("R",'Mapa final'!$A$13),"")</f>
        <v/>
      </c>
      <c r="M20" s="289"/>
      <c r="N20" s="289" t="str">
        <f>IF(AND('Mapa final'!$L$13="Alta",'Mapa final'!$P$13="Leve"),CONCATENATE("R",'Mapa final'!$A$13),"")</f>
        <v/>
      </c>
      <c r="O20" s="290"/>
      <c r="P20" s="288" t="str">
        <f>IF(AND('Mapa final'!$L$13="Alta",'Mapa final'!$P$13="Leve"),CONCATENATE("R",'Mapa final'!$A$13),"")</f>
        <v/>
      </c>
      <c r="Q20" s="289"/>
      <c r="R20" s="289" t="str">
        <f>IF(AND('Mapa final'!$L$13="Alta",'Mapa final'!$P$13="Leve"),CONCATENATE("R",'Mapa final'!$A$13),"")</f>
        <v/>
      </c>
      <c r="S20" s="289"/>
      <c r="T20" s="289" t="str">
        <f>IF(AND('Mapa final'!$L$13="Alta",'Mapa final'!$P$13="Leve"),CONCATENATE("R",'Mapa final'!$A$13),"")</f>
        <v/>
      </c>
      <c r="U20" s="290"/>
      <c r="V20" s="306" t="str">
        <f>IF(AND('Mapa final'!$L$13="Muy Alta",'Mapa final'!$P$13="Leve"),CONCATENATE("R",'Mapa final'!$A$13),"")</f>
        <v/>
      </c>
      <c r="W20" s="307"/>
      <c r="X20" s="307" t="str">
        <f>IF(AND('Mapa final'!$L$13="Muy Alta",'Mapa final'!$P$13="Leve"),CONCATENATE("R",'Mapa final'!$A$13),"")</f>
        <v/>
      </c>
      <c r="Y20" s="307"/>
      <c r="Z20" s="307" t="str">
        <f>IF(AND('Mapa final'!$L$13="Muy Alta",'Mapa final'!$P$13="Leve"),CONCATENATE("R",'Mapa final'!$A$13),"")</f>
        <v/>
      </c>
      <c r="AA20" s="308"/>
      <c r="AB20" s="306" t="str">
        <f>IF(AND('Mapa final'!$L$13="Muy Alta",'Mapa final'!$P$13="Leve"),CONCATENATE("R",'Mapa final'!$A$13),"")</f>
        <v/>
      </c>
      <c r="AC20" s="307"/>
      <c r="AD20" s="307" t="str">
        <f>IF(AND('Mapa final'!$L$13="Muy Alta",'Mapa final'!$P$13="Leve"),CONCATENATE("R",'Mapa final'!$A$13),"")</f>
        <v/>
      </c>
      <c r="AE20" s="307"/>
      <c r="AF20" s="307" t="str">
        <f>IF(AND('Mapa final'!$L$13="Muy Alta",'Mapa final'!$P$13="Leve"),CONCATENATE("R",'Mapa final'!$A$13),"")</f>
        <v/>
      </c>
      <c r="AG20" s="308"/>
      <c r="AH20" s="297" t="str">
        <f>IF(AND('Mapa final'!$L$13="Muy Alta",'Mapa final'!$P$13="Catastrófico"),CONCATENATE("R",'Mapa final'!$A$13),"")</f>
        <v/>
      </c>
      <c r="AI20" s="298"/>
      <c r="AJ20" s="298" t="str">
        <f>IF(AND('Mapa final'!$L$13="Muy Alta",'Mapa final'!$P$13="Catastrófico"),CONCATENATE("R",'Mapa final'!$A$13),"")</f>
        <v/>
      </c>
      <c r="AK20" s="298"/>
      <c r="AL20" s="298" t="str">
        <f>IF(AND('Mapa final'!$L$13="Muy Alta",'Mapa final'!$P$13="Catastrófico"),CONCATENATE("R",'Mapa final'!$A$13),"")</f>
        <v/>
      </c>
      <c r="AM20" s="299"/>
      <c r="AN20" s="70"/>
      <c r="AO20" s="340"/>
      <c r="AP20" s="341"/>
      <c r="AQ20" s="341"/>
      <c r="AR20" s="341"/>
      <c r="AS20" s="341"/>
      <c r="AT20" s="34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26"/>
      <c r="C21" s="326"/>
      <c r="D21" s="327"/>
      <c r="E21" s="320"/>
      <c r="F21" s="321"/>
      <c r="G21" s="321"/>
      <c r="H21" s="321"/>
      <c r="I21" s="321"/>
      <c r="J21" s="291"/>
      <c r="K21" s="292"/>
      <c r="L21" s="292"/>
      <c r="M21" s="292"/>
      <c r="N21" s="292"/>
      <c r="O21" s="293"/>
      <c r="P21" s="291"/>
      <c r="Q21" s="292"/>
      <c r="R21" s="292"/>
      <c r="S21" s="292"/>
      <c r="T21" s="292"/>
      <c r="U21" s="293"/>
      <c r="V21" s="309"/>
      <c r="W21" s="310"/>
      <c r="X21" s="310"/>
      <c r="Y21" s="310"/>
      <c r="Z21" s="310"/>
      <c r="AA21" s="311"/>
      <c r="AB21" s="309"/>
      <c r="AC21" s="310"/>
      <c r="AD21" s="310"/>
      <c r="AE21" s="310"/>
      <c r="AF21" s="310"/>
      <c r="AG21" s="311"/>
      <c r="AH21" s="300"/>
      <c r="AI21" s="301"/>
      <c r="AJ21" s="301"/>
      <c r="AK21" s="301"/>
      <c r="AL21" s="301"/>
      <c r="AM21" s="302"/>
      <c r="AN21" s="70"/>
      <c r="AO21" s="343"/>
      <c r="AP21" s="344"/>
      <c r="AQ21" s="344"/>
      <c r="AR21" s="344"/>
      <c r="AS21" s="344"/>
      <c r="AT21" s="345"/>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26"/>
      <c r="C22" s="326"/>
      <c r="D22" s="327"/>
      <c r="E22" s="316" t="s">
        <v>205</v>
      </c>
      <c r="F22" s="317"/>
      <c r="G22" s="317"/>
      <c r="H22" s="317"/>
      <c r="I22" s="323"/>
      <c r="J22" s="294" t="str">
        <f>IF(AND('Mapa final'!$L$13="Alta",'Mapa final'!$P$13="Leve"),CONCATENATE("R",'Mapa final'!$A$13),"")</f>
        <v/>
      </c>
      <c r="K22" s="295"/>
      <c r="L22" s="295" t="str">
        <f>IF(AND('Mapa final'!$L$13="Alta",'Mapa final'!$P$13="Leve"),CONCATENATE("R",'Mapa final'!$A$13),"")</f>
        <v/>
      </c>
      <c r="M22" s="295"/>
      <c r="N22" s="295" t="str">
        <f>IF(AND('Mapa final'!$L$13="Alta",'Mapa final'!$P$13="Leve"),CONCATENATE("R",'Mapa final'!$A$13),"")</f>
        <v/>
      </c>
      <c r="O22" s="296"/>
      <c r="P22" s="294" t="str">
        <f>IF(AND('Mapa final'!$L$13="Alta",'Mapa final'!$P$13="Leve"),CONCATENATE("R",'Mapa final'!$A$13),"")</f>
        <v/>
      </c>
      <c r="Q22" s="295"/>
      <c r="R22" s="295" t="str">
        <f>IF(AND('Mapa final'!$L$13="Alta",'Mapa final'!$P$13="Leve"),CONCATENATE("R",'Mapa final'!$A$13),"")</f>
        <v/>
      </c>
      <c r="S22" s="295"/>
      <c r="T22" s="295" t="str">
        <f>IF(AND('Mapa final'!$L$13="Alta",'Mapa final'!$P$13="Leve"),CONCATENATE("R",'Mapa final'!$A$13),"")</f>
        <v/>
      </c>
      <c r="U22" s="296"/>
      <c r="V22" s="294" t="str">
        <f>IF(AND('Mapa final'!$L$13="Alta",'Mapa final'!$P$13="Leve"),CONCATENATE("R",'Mapa final'!$A$13),"")</f>
        <v/>
      </c>
      <c r="W22" s="295"/>
      <c r="X22" s="295" t="str">
        <f>IF(AND('Mapa final'!$L$13="Media",'Mapa final'!$P$13="Moderado"),CONCATENATE("R",'Mapa final'!$A$13),"")</f>
        <v>R1</v>
      </c>
      <c r="Y22" s="295"/>
      <c r="Z22" s="295" t="str">
        <f>IF(AND('Mapa final'!$L$13="Alta",'Mapa final'!$P$13="Leve"),CONCATENATE("R",'Mapa final'!$A$13),"")</f>
        <v/>
      </c>
      <c r="AA22" s="296"/>
      <c r="AB22" s="312" t="str">
        <f>IF(AND('Mapa final'!$L$13="Muy Alta",'Mapa final'!$P$13="Leve"),CONCATENATE("R",'Mapa final'!$A$13),"")</f>
        <v/>
      </c>
      <c r="AC22" s="313"/>
      <c r="AD22" s="313" t="str">
        <f>IF(AND('Mapa final'!$L$13="Muy Alta",'Mapa final'!$P$13="Leve"),CONCATENATE("R",'Mapa final'!$A$13),"")</f>
        <v/>
      </c>
      <c r="AE22" s="313"/>
      <c r="AF22" s="313" t="str">
        <f>IF(AND('Mapa final'!$L$13="Muy Alta",'Mapa final'!$P$13="Leve"),CONCATENATE("R",'Mapa final'!$A$13),"")</f>
        <v/>
      </c>
      <c r="AG22" s="314"/>
      <c r="AH22" s="303" t="str">
        <f>IF(AND('Mapa final'!$L$13="Muy Alta",'Mapa final'!$P$13="Catastrófico"),CONCATENATE("R",'Mapa final'!$A$13),"")</f>
        <v/>
      </c>
      <c r="AI22" s="304"/>
      <c r="AJ22" s="304" t="str">
        <f>IF(AND('Mapa final'!$L$13="Muy Alta",'Mapa final'!$P$13="Catastrófico"),CONCATENATE("R",'Mapa final'!$A$13),"")</f>
        <v/>
      </c>
      <c r="AK22" s="304"/>
      <c r="AL22" s="304" t="str">
        <f>IF(AND('Mapa final'!$L$13="Muy Alta",'Mapa final'!$P$13="Catastrófico"),CONCATENATE("R",'Mapa final'!$A$13),"")</f>
        <v/>
      </c>
      <c r="AM22" s="305"/>
      <c r="AN22" s="70"/>
      <c r="AO22" s="346" t="s">
        <v>206</v>
      </c>
      <c r="AP22" s="347"/>
      <c r="AQ22" s="347"/>
      <c r="AR22" s="347"/>
      <c r="AS22" s="347"/>
      <c r="AT22" s="348"/>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26"/>
      <c r="C23" s="326"/>
      <c r="D23" s="327"/>
      <c r="E23" s="318"/>
      <c r="F23" s="319"/>
      <c r="G23" s="319"/>
      <c r="H23" s="319"/>
      <c r="I23" s="324"/>
      <c r="J23" s="288"/>
      <c r="K23" s="289"/>
      <c r="L23" s="289"/>
      <c r="M23" s="289"/>
      <c r="N23" s="289"/>
      <c r="O23" s="290"/>
      <c r="P23" s="288"/>
      <c r="Q23" s="289"/>
      <c r="R23" s="289"/>
      <c r="S23" s="289"/>
      <c r="T23" s="289"/>
      <c r="U23" s="290"/>
      <c r="V23" s="288"/>
      <c r="W23" s="289"/>
      <c r="X23" s="289"/>
      <c r="Y23" s="289"/>
      <c r="Z23" s="289"/>
      <c r="AA23" s="290"/>
      <c r="AB23" s="306"/>
      <c r="AC23" s="307"/>
      <c r="AD23" s="307"/>
      <c r="AE23" s="307"/>
      <c r="AF23" s="307"/>
      <c r="AG23" s="308"/>
      <c r="AH23" s="297"/>
      <c r="AI23" s="298"/>
      <c r="AJ23" s="298"/>
      <c r="AK23" s="298"/>
      <c r="AL23" s="298"/>
      <c r="AM23" s="299"/>
      <c r="AN23" s="70"/>
      <c r="AO23" s="349"/>
      <c r="AP23" s="350"/>
      <c r="AQ23" s="350"/>
      <c r="AR23" s="350"/>
      <c r="AS23" s="350"/>
      <c r="AT23" s="351"/>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26"/>
      <c r="C24" s="326"/>
      <c r="D24" s="327"/>
      <c r="E24" s="318"/>
      <c r="F24" s="319"/>
      <c r="G24" s="319"/>
      <c r="H24" s="319"/>
      <c r="I24" s="324"/>
      <c r="J24" s="288" t="str">
        <f>IF(AND('Mapa final'!$L$13="Alta",'Mapa final'!$P$13="Leve"),CONCATENATE("R",'Mapa final'!$A$13),"")</f>
        <v/>
      </c>
      <c r="K24" s="289"/>
      <c r="L24" s="289" t="str">
        <f>IF(AND('Mapa final'!$L$13="Alta",'Mapa final'!$P$13="Leve"),CONCATENATE("R",'Mapa final'!$A$13),"")</f>
        <v/>
      </c>
      <c r="M24" s="289"/>
      <c r="N24" s="289" t="str">
        <f>IF(AND('Mapa final'!$L$13="Alta",'Mapa final'!$P$13="Leve"),CONCATENATE("R",'Mapa final'!$A$13),"")</f>
        <v/>
      </c>
      <c r="O24" s="290"/>
      <c r="P24" s="288" t="str">
        <f>IF(AND('Mapa final'!$L$13="Alta",'Mapa final'!$P$13="Leve"),CONCATENATE("R",'Mapa final'!$A$13),"")</f>
        <v/>
      </c>
      <c r="Q24" s="289"/>
      <c r="R24" s="289" t="str">
        <f>IF(AND('Mapa final'!$L$13="Alta",'Mapa final'!$P$13="Leve"),CONCATENATE("R",'Mapa final'!$A$13),"")</f>
        <v/>
      </c>
      <c r="S24" s="289"/>
      <c r="T24" s="289" t="str">
        <f>IF(AND('Mapa final'!$L$13="Alta",'Mapa final'!$P$13="Leve"),CONCATENATE("R",'Mapa final'!$A$13),"")</f>
        <v/>
      </c>
      <c r="U24" s="290"/>
      <c r="V24" s="288" t="str">
        <f>IF(AND('Mapa final'!$L$13="Alta",'Mapa final'!$P$13="Leve"),CONCATENATE("R",'Mapa final'!$A$13),"")</f>
        <v/>
      </c>
      <c r="W24" s="289"/>
      <c r="X24" s="289" t="str">
        <f>IF(AND('Mapa final'!$L$13="Alta",'Mapa final'!$P$13="Leve"),CONCATENATE("R",'Mapa final'!$A$13),"")</f>
        <v/>
      </c>
      <c r="Y24" s="289"/>
      <c r="Z24" s="289" t="str">
        <f>IF(AND('Mapa final'!$L$13="Alta",'Mapa final'!$P$13="Leve"),CONCATENATE("R",'Mapa final'!$A$13),"")</f>
        <v/>
      </c>
      <c r="AA24" s="290"/>
      <c r="AB24" s="306" t="str">
        <f>IF(AND('Mapa final'!$L$13="Muy Alta",'Mapa final'!$P$13="Leve"),CONCATENATE("R",'Mapa final'!$A$13),"")</f>
        <v/>
      </c>
      <c r="AC24" s="307"/>
      <c r="AD24" s="307" t="str">
        <f>IF(AND('Mapa final'!$L$13="Muy Alta",'Mapa final'!$P$13="Leve"),CONCATENATE("R",'Mapa final'!$A$13),"")</f>
        <v/>
      </c>
      <c r="AE24" s="307"/>
      <c r="AF24" s="307" t="str">
        <f>IF(AND('Mapa final'!$L$13="Muy Alta",'Mapa final'!$P$13="Leve"),CONCATENATE("R",'Mapa final'!$A$13),"")</f>
        <v/>
      </c>
      <c r="AG24" s="308"/>
      <c r="AH24" s="297" t="str">
        <f>IF(AND('Mapa final'!$L$13="Muy Alta",'Mapa final'!$P$13="Catastrófico"),CONCATENATE("R",'Mapa final'!$A$13),"")</f>
        <v/>
      </c>
      <c r="AI24" s="298"/>
      <c r="AJ24" s="298" t="str">
        <f>IF(AND('Mapa final'!$L$13="Muy Alta",'Mapa final'!$P$13="Catastrófico"),CONCATENATE("R",'Mapa final'!$A$13),"")</f>
        <v/>
      </c>
      <c r="AK24" s="298"/>
      <c r="AL24" s="298" t="str">
        <f>IF(AND('Mapa final'!$L$13="Muy Alta",'Mapa final'!$P$13="Catastrófico"),CONCATENATE("R",'Mapa final'!$A$13),"")</f>
        <v/>
      </c>
      <c r="AM24" s="299"/>
      <c r="AN24" s="70"/>
      <c r="AO24" s="349"/>
      <c r="AP24" s="350"/>
      <c r="AQ24" s="350"/>
      <c r="AR24" s="350"/>
      <c r="AS24" s="350"/>
      <c r="AT24" s="351"/>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26"/>
      <c r="C25" s="326"/>
      <c r="D25" s="327"/>
      <c r="E25" s="318"/>
      <c r="F25" s="319"/>
      <c r="G25" s="319"/>
      <c r="H25" s="319"/>
      <c r="I25" s="324"/>
      <c r="J25" s="288"/>
      <c r="K25" s="289"/>
      <c r="L25" s="289"/>
      <c r="M25" s="289"/>
      <c r="N25" s="289"/>
      <c r="O25" s="290"/>
      <c r="P25" s="288"/>
      <c r="Q25" s="289"/>
      <c r="R25" s="289"/>
      <c r="S25" s="289"/>
      <c r="T25" s="289"/>
      <c r="U25" s="290"/>
      <c r="V25" s="288"/>
      <c r="W25" s="289"/>
      <c r="X25" s="289"/>
      <c r="Y25" s="289"/>
      <c r="Z25" s="289"/>
      <c r="AA25" s="290"/>
      <c r="AB25" s="306"/>
      <c r="AC25" s="307"/>
      <c r="AD25" s="307"/>
      <c r="AE25" s="307"/>
      <c r="AF25" s="307"/>
      <c r="AG25" s="308"/>
      <c r="AH25" s="297"/>
      <c r="AI25" s="298"/>
      <c r="AJ25" s="298"/>
      <c r="AK25" s="298"/>
      <c r="AL25" s="298"/>
      <c r="AM25" s="299"/>
      <c r="AN25" s="70"/>
      <c r="AO25" s="349"/>
      <c r="AP25" s="350"/>
      <c r="AQ25" s="350"/>
      <c r="AR25" s="350"/>
      <c r="AS25" s="350"/>
      <c r="AT25" s="351"/>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26"/>
      <c r="C26" s="326"/>
      <c r="D26" s="327"/>
      <c r="E26" s="318"/>
      <c r="F26" s="319"/>
      <c r="G26" s="319"/>
      <c r="H26" s="319"/>
      <c r="I26" s="324"/>
      <c r="J26" s="288" t="str">
        <f>IF(AND('Mapa final'!$L$13="Alta",'Mapa final'!$P$13="Leve"),CONCATENATE("R",'Mapa final'!$A$13),"")</f>
        <v/>
      </c>
      <c r="K26" s="289"/>
      <c r="L26" s="289" t="str">
        <f>IF(AND('Mapa final'!$L$13="Alta",'Mapa final'!$P$13="Leve"),CONCATENATE("R",'Mapa final'!$A$13),"")</f>
        <v/>
      </c>
      <c r="M26" s="289"/>
      <c r="N26" s="289" t="str">
        <f>IF(AND('Mapa final'!$L$13="Alta",'Mapa final'!$P$13="Leve"),CONCATENATE("R",'Mapa final'!$A$13),"")</f>
        <v/>
      </c>
      <c r="O26" s="290"/>
      <c r="P26" s="288" t="str">
        <f>IF(AND('Mapa final'!$L$13="Alta",'Mapa final'!$P$13="Leve"),CONCATENATE("R",'Mapa final'!$A$13),"")</f>
        <v/>
      </c>
      <c r="Q26" s="289"/>
      <c r="R26" s="289" t="str">
        <f>IF(AND('Mapa final'!$L$13="Alta",'Mapa final'!$P$13="Leve"),CONCATENATE("R",'Mapa final'!$A$13),"")</f>
        <v/>
      </c>
      <c r="S26" s="289"/>
      <c r="T26" s="289" t="str">
        <f>IF(AND('Mapa final'!$L$13="Alta",'Mapa final'!$P$13="Leve"),CONCATENATE("R",'Mapa final'!$A$13),"")</f>
        <v/>
      </c>
      <c r="U26" s="290"/>
      <c r="V26" s="288" t="str">
        <f>IF(AND('Mapa final'!$L$13="Alta",'Mapa final'!$P$13="Leve"),CONCATENATE("R",'Mapa final'!$A$13),"")</f>
        <v/>
      </c>
      <c r="W26" s="289"/>
      <c r="X26" s="289" t="str">
        <f>IF(AND('Mapa final'!$L$15="Media",'Mapa final'!$P$15="Moderado"),CONCATENATE("R",'Mapa final'!$A$15),"")</f>
        <v>R2</v>
      </c>
      <c r="Y26" s="289"/>
      <c r="Z26" s="289" t="str">
        <f>IF(AND('Mapa final'!$L$13="Alta",'Mapa final'!$P$13="Leve"),CONCATENATE("R",'Mapa final'!$A$13),"")</f>
        <v/>
      </c>
      <c r="AA26" s="290"/>
      <c r="AB26" s="306" t="str">
        <f>IF(AND('Mapa final'!$L$13="Muy Alta",'Mapa final'!$P$13="Leve"),CONCATENATE("R",'Mapa final'!$A$13),"")</f>
        <v/>
      </c>
      <c r="AC26" s="307"/>
      <c r="AD26" s="307" t="str">
        <f>IF(AND('Mapa final'!$L$13="Muy Alta",'Mapa final'!$P$13="Leve"),CONCATENATE("R",'Mapa final'!$A$13),"")</f>
        <v/>
      </c>
      <c r="AE26" s="307"/>
      <c r="AF26" s="307" t="str">
        <f>IF(AND('Mapa final'!$L$13="Muy Alta",'Mapa final'!$P$13="Leve"),CONCATENATE("R",'Mapa final'!$A$13),"")</f>
        <v/>
      </c>
      <c r="AG26" s="308"/>
      <c r="AH26" s="297" t="str">
        <f>IF(AND('Mapa final'!$L$13="Muy Alta",'Mapa final'!$P$13="Catastrófico"),CONCATENATE("R",'Mapa final'!$A$13),"")</f>
        <v/>
      </c>
      <c r="AI26" s="298"/>
      <c r="AJ26" s="298" t="str">
        <f>IF(AND('Mapa final'!$L$13="Muy Alta",'Mapa final'!$P$13="Catastrófico"),CONCATENATE("R",'Mapa final'!$A$13),"")</f>
        <v/>
      </c>
      <c r="AK26" s="298"/>
      <c r="AL26" s="298" t="str">
        <f>IF(AND('Mapa final'!$L$13="Muy Alta",'Mapa final'!$P$13="Catastrófico"),CONCATENATE("R",'Mapa final'!$A$13),"")</f>
        <v/>
      </c>
      <c r="AM26" s="299"/>
      <c r="AN26" s="70"/>
      <c r="AO26" s="349"/>
      <c r="AP26" s="350"/>
      <c r="AQ26" s="350"/>
      <c r="AR26" s="350"/>
      <c r="AS26" s="350"/>
      <c r="AT26" s="351"/>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26"/>
      <c r="C27" s="326"/>
      <c r="D27" s="327"/>
      <c r="E27" s="318"/>
      <c r="F27" s="319"/>
      <c r="G27" s="319"/>
      <c r="H27" s="319"/>
      <c r="I27" s="324"/>
      <c r="J27" s="288"/>
      <c r="K27" s="289"/>
      <c r="L27" s="289"/>
      <c r="M27" s="289"/>
      <c r="N27" s="289"/>
      <c r="O27" s="290"/>
      <c r="P27" s="288"/>
      <c r="Q27" s="289"/>
      <c r="R27" s="289"/>
      <c r="S27" s="289"/>
      <c r="T27" s="289"/>
      <c r="U27" s="290"/>
      <c r="V27" s="288"/>
      <c r="W27" s="289"/>
      <c r="X27" s="289"/>
      <c r="Y27" s="289"/>
      <c r="Z27" s="289"/>
      <c r="AA27" s="290"/>
      <c r="AB27" s="306"/>
      <c r="AC27" s="307"/>
      <c r="AD27" s="307"/>
      <c r="AE27" s="307"/>
      <c r="AF27" s="307"/>
      <c r="AG27" s="308"/>
      <c r="AH27" s="297"/>
      <c r="AI27" s="298"/>
      <c r="AJ27" s="298"/>
      <c r="AK27" s="298"/>
      <c r="AL27" s="298"/>
      <c r="AM27" s="299"/>
      <c r="AN27" s="70"/>
      <c r="AO27" s="349"/>
      <c r="AP27" s="350"/>
      <c r="AQ27" s="350"/>
      <c r="AR27" s="350"/>
      <c r="AS27" s="350"/>
      <c r="AT27" s="35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26"/>
      <c r="C28" s="326"/>
      <c r="D28" s="327"/>
      <c r="E28" s="318"/>
      <c r="F28" s="319"/>
      <c r="G28" s="319"/>
      <c r="H28" s="319"/>
      <c r="I28" s="324"/>
      <c r="J28" s="288" t="str">
        <f>IF(AND('Mapa final'!$L$13="Alta",'Mapa final'!$P$13="Leve"),CONCATENATE("R",'Mapa final'!$A$13),"")</f>
        <v/>
      </c>
      <c r="K28" s="289"/>
      <c r="L28" s="289" t="str">
        <f>IF(AND('Mapa final'!$L$13="Alta",'Mapa final'!$P$13="Leve"),CONCATENATE("R",'Mapa final'!$A$13),"")</f>
        <v/>
      </c>
      <c r="M28" s="289"/>
      <c r="N28" s="289" t="str">
        <f>IF(AND('Mapa final'!$L$13="Alta",'Mapa final'!$P$13="Leve"),CONCATENATE("R",'Mapa final'!$A$13),"")</f>
        <v/>
      </c>
      <c r="O28" s="290"/>
      <c r="P28" s="288" t="str">
        <f>IF(AND('Mapa final'!$L$13="Alta",'Mapa final'!$P$13="Leve"),CONCATENATE("R",'Mapa final'!$A$13),"")</f>
        <v/>
      </c>
      <c r="Q28" s="289"/>
      <c r="R28" s="289" t="str">
        <f>IF(AND('Mapa final'!$L$13="Alta",'Mapa final'!$P$13="Leve"),CONCATENATE("R",'Mapa final'!$A$13),"")</f>
        <v/>
      </c>
      <c r="S28" s="289"/>
      <c r="T28" s="289" t="str">
        <f>IF(AND('Mapa final'!$L$13="Alta",'Mapa final'!$P$13="Leve"),CONCATENATE("R",'Mapa final'!$A$13),"")</f>
        <v/>
      </c>
      <c r="U28" s="290"/>
      <c r="V28" s="288" t="str">
        <f>IF(AND('Mapa final'!$L$13="Alta",'Mapa final'!$P$13="Leve"),CONCATENATE("R",'Mapa final'!$A$13),"")</f>
        <v/>
      </c>
      <c r="W28" s="289"/>
      <c r="X28" s="289" t="str">
        <f>IF(AND('Mapa final'!$L$13="Alta",'Mapa final'!$P$13="Leve"),CONCATENATE("R",'Mapa final'!$A$13),"")</f>
        <v/>
      </c>
      <c r="Y28" s="289"/>
      <c r="Z28" s="289" t="str">
        <f>IF(AND('Mapa final'!$L$13="Alta",'Mapa final'!$P$13="Leve"),CONCATENATE("R",'Mapa final'!$A$13),"")</f>
        <v/>
      </c>
      <c r="AA28" s="290"/>
      <c r="AB28" s="306" t="str">
        <f>IF(AND('Mapa final'!$L$13="Muy Alta",'Mapa final'!$P$13="Leve"),CONCATENATE("R",'Mapa final'!$A$13),"")</f>
        <v/>
      </c>
      <c r="AC28" s="307"/>
      <c r="AD28" s="307" t="str">
        <f>IF(AND('Mapa final'!$L$13="Muy Alta",'Mapa final'!$P$13="Leve"),CONCATENATE("R",'Mapa final'!$A$13),"")</f>
        <v/>
      </c>
      <c r="AE28" s="307"/>
      <c r="AF28" s="307" t="str">
        <f>IF(AND('Mapa final'!$L$13="Muy Alta",'Mapa final'!$P$13="Leve"),CONCATENATE("R",'Mapa final'!$A$13),"")</f>
        <v/>
      </c>
      <c r="AG28" s="308"/>
      <c r="AH28" s="297" t="str">
        <f>IF(AND('Mapa final'!$L$13="Muy Alta",'Mapa final'!$P$13="Catastrófico"),CONCATENATE("R",'Mapa final'!$A$13),"")</f>
        <v/>
      </c>
      <c r="AI28" s="298"/>
      <c r="AJ28" s="298" t="str">
        <f>IF(AND('Mapa final'!$L$13="Muy Alta",'Mapa final'!$P$13="Catastrófico"),CONCATENATE("R",'Mapa final'!$A$13),"")</f>
        <v/>
      </c>
      <c r="AK28" s="298"/>
      <c r="AL28" s="298" t="str">
        <f>IF(AND('Mapa final'!$L$13="Muy Alta",'Mapa final'!$P$13="Catastrófico"),CONCATENATE("R",'Mapa final'!$A$13),"")</f>
        <v/>
      </c>
      <c r="AM28" s="299"/>
      <c r="AN28" s="70"/>
      <c r="AO28" s="349"/>
      <c r="AP28" s="350"/>
      <c r="AQ28" s="350"/>
      <c r="AR28" s="350"/>
      <c r="AS28" s="350"/>
      <c r="AT28" s="35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26"/>
      <c r="C29" s="326"/>
      <c r="D29" s="327"/>
      <c r="E29" s="320"/>
      <c r="F29" s="321"/>
      <c r="G29" s="321"/>
      <c r="H29" s="321"/>
      <c r="I29" s="325"/>
      <c r="J29" s="288"/>
      <c r="K29" s="289"/>
      <c r="L29" s="289"/>
      <c r="M29" s="289"/>
      <c r="N29" s="289"/>
      <c r="O29" s="290"/>
      <c r="P29" s="291"/>
      <c r="Q29" s="292"/>
      <c r="R29" s="292"/>
      <c r="S29" s="292"/>
      <c r="T29" s="292"/>
      <c r="U29" s="293"/>
      <c r="V29" s="291"/>
      <c r="W29" s="292"/>
      <c r="X29" s="292"/>
      <c r="Y29" s="292"/>
      <c r="Z29" s="292"/>
      <c r="AA29" s="293"/>
      <c r="AB29" s="309"/>
      <c r="AC29" s="310"/>
      <c r="AD29" s="310"/>
      <c r="AE29" s="310"/>
      <c r="AF29" s="310"/>
      <c r="AG29" s="311"/>
      <c r="AH29" s="300"/>
      <c r="AI29" s="301"/>
      <c r="AJ29" s="301"/>
      <c r="AK29" s="301"/>
      <c r="AL29" s="301"/>
      <c r="AM29" s="302"/>
      <c r="AN29" s="70"/>
      <c r="AO29" s="352"/>
      <c r="AP29" s="353"/>
      <c r="AQ29" s="353"/>
      <c r="AR29" s="353"/>
      <c r="AS29" s="353"/>
      <c r="AT29" s="354"/>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26"/>
      <c r="C30" s="326"/>
      <c r="D30" s="327"/>
      <c r="E30" s="316" t="s">
        <v>207</v>
      </c>
      <c r="F30" s="317"/>
      <c r="G30" s="317"/>
      <c r="H30" s="317"/>
      <c r="I30" s="317"/>
      <c r="J30" s="285" t="str">
        <f>IF(AND('Mapa final'!$L$13="Baja",'Mapa final'!$P$13="Leve"),CONCATENATE("R",'Mapa final'!$A$13),"")</f>
        <v/>
      </c>
      <c r="K30" s="286"/>
      <c r="L30" s="286" t="str">
        <f>IF(AND('Mapa final'!$L$13="Baja",'Mapa final'!$P$13="Leve"),CONCATENATE("R",'Mapa final'!$A$13),"")</f>
        <v/>
      </c>
      <c r="M30" s="286"/>
      <c r="N30" s="286" t="str">
        <f>IF(AND('Mapa final'!$L$13="Baja",'Mapa final'!$P$13="Leve"),CONCATENATE("R",'Mapa final'!$A$13),"")</f>
        <v/>
      </c>
      <c r="O30" s="287"/>
      <c r="P30" s="295" t="str">
        <f>IF(AND('Mapa final'!$L$13="Alta",'Mapa final'!$P$13="Leve"),CONCATENATE("R",'Mapa final'!$A$13),"")</f>
        <v/>
      </c>
      <c r="Q30" s="295"/>
      <c r="R30" s="295" t="str">
        <f>IF(AND('Mapa final'!$L$13="Alta",'Mapa final'!$P$13="Leve"),CONCATENATE("R",'Mapa final'!$A$13),"")</f>
        <v/>
      </c>
      <c r="S30" s="295"/>
      <c r="T30" s="295" t="str">
        <f>IF(AND('Mapa final'!$L$13="Alta",'Mapa final'!$P$13="Leve"),CONCATENATE("R",'Mapa final'!$A$13),"")</f>
        <v/>
      </c>
      <c r="U30" s="296"/>
      <c r="V30" s="294" t="str">
        <f>IF(AND('Mapa final'!$L$13="Alta",'Mapa final'!$P$13="Leve"),CONCATENATE("R",'Mapa final'!$A$13),"")</f>
        <v/>
      </c>
      <c r="W30" s="295"/>
      <c r="X30" s="295" t="str">
        <f>IF(AND('Mapa final'!$L$13="Alta",'Mapa final'!$P$13="Leve"),CONCATENATE("R",'Mapa final'!$A$13),"")</f>
        <v/>
      </c>
      <c r="Y30" s="295"/>
      <c r="Z30" s="295" t="str">
        <f>IF(AND('Mapa final'!$L$13="Alta",'Mapa final'!$P$13="Leve"),CONCATENATE("R",'Mapa final'!$A$13),"")</f>
        <v/>
      </c>
      <c r="AA30" s="296"/>
      <c r="AB30" s="312" t="str">
        <f>IF(AND('Mapa final'!$L$13="Muy Alta",'Mapa final'!$P$13="Leve"),CONCATENATE("R",'Mapa final'!$A$13),"")</f>
        <v/>
      </c>
      <c r="AC30" s="313"/>
      <c r="AD30" s="313" t="str">
        <f>IF(AND('Mapa final'!$L$13="Muy Alta",'Mapa final'!$P$13="Leve"),CONCATENATE("R",'Mapa final'!$A$13),"")</f>
        <v/>
      </c>
      <c r="AE30" s="313"/>
      <c r="AF30" s="313" t="str">
        <f>IF(AND('Mapa final'!$L$13="Muy Alta",'Mapa final'!$P$13="Leve"),CONCATENATE("R",'Mapa final'!$A$13),"")</f>
        <v/>
      </c>
      <c r="AG30" s="314"/>
      <c r="AH30" s="303" t="str">
        <f>IF(AND('Mapa final'!$L$13="Muy Alta",'Mapa final'!$P$13="Catastrófico"),CONCATENATE("R",'Mapa final'!$A$13),"")</f>
        <v/>
      </c>
      <c r="AI30" s="304"/>
      <c r="AJ30" s="304" t="str">
        <f>IF(AND('Mapa final'!$L$13="Muy Alta",'Mapa final'!$P$13="Catastrófico"),CONCATENATE("R",'Mapa final'!$A$13),"")</f>
        <v/>
      </c>
      <c r="AK30" s="304"/>
      <c r="AL30" s="304" t="str">
        <f>IF(AND('Mapa final'!$L$13="Muy Alta",'Mapa final'!$P$13="Catastrófico"),CONCATENATE("R",'Mapa final'!$A$13),"")</f>
        <v/>
      </c>
      <c r="AM30" s="305"/>
      <c r="AN30" s="70"/>
      <c r="AO30" s="355" t="s">
        <v>208</v>
      </c>
      <c r="AP30" s="356"/>
      <c r="AQ30" s="356"/>
      <c r="AR30" s="356"/>
      <c r="AS30" s="356"/>
      <c r="AT30" s="357"/>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26"/>
      <c r="C31" s="326"/>
      <c r="D31" s="327"/>
      <c r="E31" s="318"/>
      <c r="F31" s="319"/>
      <c r="G31" s="319"/>
      <c r="H31" s="319"/>
      <c r="I31" s="319"/>
      <c r="J31" s="279"/>
      <c r="K31" s="280"/>
      <c r="L31" s="280"/>
      <c r="M31" s="280"/>
      <c r="N31" s="280"/>
      <c r="O31" s="281"/>
      <c r="P31" s="289"/>
      <c r="Q31" s="289"/>
      <c r="R31" s="289"/>
      <c r="S31" s="289"/>
      <c r="T31" s="289"/>
      <c r="U31" s="290"/>
      <c r="V31" s="288"/>
      <c r="W31" s="289"/>
      <c r="X31" s="289"/>
      <c r="Y31" s="289"/>
      <c r="Z31" s="289"/>
      <c r="AA31" s="290"/>
      <c r="AB31" s="306"/>
      <c r="AC31" s="307"/>
      <c r="AD31" s="307"/>
      <c r="AE31" s="307"/>
      <c r="AF31" s="307"/>
      <c r="AG31" s="308"/>
      <c r="AH31" s="297"/>
      <c r="AI31" s="298"/>
      <c r="AJ31" s="298"/>
      <c r="AK31" s="298"/>
      <c r="AL31" s="298"/>
      <c r="AM31" s="299"/>
      <c r="AN31" s="70"/>
      <c r="AO31" s="358"/>
      <c r="AP31" s="359"/>
      <c r="AQ31" s="359"/>
      <c r="AR31" s="359"/>
      <c r="AS31" s="359"/>
      <c r="AT31" s="36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26"/>
      <c r="C32" s="326"/>
      <c r="D32" s="327"/>
      <c r="E32" s="318"/>
      <c r="F32" s="319"/>
      <c r="G32" s="319"/>
      <c r="H32" s="319"/>
      <c r="I32" s="319"/>
      <c r="J32" s="279" t="str">
        <f>IF(AND('Mapa final'!$L$13="Baja",'Mapa final'!$P$13="Leve"),CONCATENATE("R",'Mapa final'!$A$13),"")</f>
        <v/>
      </c>
      <c r="K32" s="280"/>
      <c r="L32" s="280" t="str">
        <f>IF(AND('Mapa final'!$L$13="Baja",'Mapa final'!$P$13="Leve"),CONCATENATE("R",'Mapa final'!$A$13),"")</f>
        <v/>
      </c>
      <c r="M32" s="280"/>
      <c r="N32" s="280" t="str">
        <f>IF(AND('Mapa final'!$L$13="Baja",'Mapa final'!$P$13="Leve"),CONCATENATE("R",'Mapa final'!$A$13),"")</f>
        <v/>
      </c>
      <c r="O32" s="281"/>
      <c r="P32" s="289" t="str">
        <f>IF(AND('Mapa final'!$L$13="Alta",'Mapa final'!$P$13="Leve"),CONCATENATE("R",'Mapa final'!$A$13),"")</f>
        <v/>
      </c>
      <c r="Q32" s="289"/>
      <c r="R32" s="289" t="str">
        <f>IF(AND('Mapa final'!$L$13="Alta",'Mapa final'!$P$13="Leve"),CONCATENATE("R",'Mapa final'!$A$13),"")</f>
        <v/>
      </c>
      <c r="S32" s="289"/>
      <c r="T32" s="289" t="str">
        <f>IF(AND('Mapa final'!$L$13="Alta",'Mapa final'!$P$13="Leve"),CONCATENATE("R",'Mapa final'!$A$13),"")</f>
        <v/>
      </c>
      <c r="U32" s="290"/>
      <c r="V32" s="288" t="str">
        <f>IF(AND('Mapa final'!$L$13="Alta",'Mapa final'!$P$13="Leve"),CONCATENATE("R",'Mapa final'!$A$13),"")</f>
        <v/>
      </c>
      <c r="W32" s="289"/>
      <c r="X32" s="289" t="str">
        <f>IF(AND('Mapa final'!$L$17="Baja",'Mapa final'!$P$17="Moderado"),CONCATENATE("R",'Mapa final'!$A$17),"")</f>
        <v/>
      </c>
      <c r="Y32" s="289"/>
      <c r="Z32" s="289" t="str">
        <f>IF(AND('Mapa final'!$L$13="Alta",'Mapa final'!$P$13="Leve"),CONCATENATE("R",'Mapa final'!$A$13),"")</f>
        <v/>
      </c>
      <c r="AA32" s="290"/>
      <c r="AB32" s="306" t="str">
        <f>IF(AND('Mapa final'!$L$13="Muy Alta",'Mapa final'!$P$13="Leve"),CONCATENATE("R",'Mapa final'!$A$13),"")</f>
        <v/>
      </c>
      <c r="AC32" s="307"/>
      <c r="AD32" s="307" t="str">
        <f>IF(AND('Mapa final'!$L$13="Muy Alta",'Mapa final'!$P$13="Leve"),CONCATENATE("R",'Mapa final'!$A$13),"")</f>
        <v/>
      </c>
      <c r="AE32" s="307"/>
      <c r="AF32" s="307" t="str">
        <f>IF(AND('Mapa final'!$L$13="Muy Alta",'Mapa final'!$P$13="Leve"),CONCATENATE("R",'Mapa final'!$A$13),"")</f>
        <v/>
      </c>
      <c r="AG32" s="308"/>
      <c r="AH32" s="297" t="str">
        <f>IF(AND('Mapa final'!$L$13="Muy Alta",'Mapa final'!$P$13="Catastrófico"),CONCATENATE("R",'Mapa final'!$A$13),"")</f>
        <v/>
      </c>
      <c r="AI32" s="298"/>
      <c r="AJ32" s="298" t="str">
        <f>IF(AND('Mapa final'!$L$13="Muy Alta",'Mapa final'!$P$13="Catastrófico"),CONCATENATE("R",'Mapa final'!$A$13),"")</f>
        <v/>
      </c>
      <c r="AK32" s="298"/>
      <c r="AL32" s="298" t="str">
        <f>IF(AND('Mapa final'!$L$13="Muy Alta",'Mapa final'!$P$13="Catastrófico"),CONCATENATE("R",'Mapa final'!$A$13),"")</f>
        <v/>
      </c>
      <c r="AM32" s="299"/>
      <c r="AN32" s="70"/>
      <c r="AO32" s="358"/>
      <c r="AP32" s="359"/>
      <c r="AQ32" s="359"/>
      <c r="AR32" s="359"/>
      <c r="AS32" s="359"/>
      <c r="AT32" s="36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26"/>
      <c r="C33" s="326"/>
      <c r="D33" s="327"/>
      <c r="E33" s="318"/>
      <c r="F33" s="319"/>
      <c r="G33" s="319"/>
      <c r="H33" s="319"/>
      <c r="I33" s="319"/>
      <c r="J33" s="279"/>
      <c r="K33" s="280"/>
      <c r="L33" s="280"/>
      <c r="M33" s="280"/>
      <c r="N33" s="280"/>
      <c r="O33" s="281"/>
      <c r="P33" s="289"/>
      <c r="Q33" s="289"/>
      <c r="R33" s="289"/>
      <c r="S33" s="289"/>
      <c r="T33" s="289"/>
      <c r="U33" s="290"/>
      <c r="V33" s="288"/>
      <c r="W33" s="289"/>
      <c r="X33" s="289"/>
      <c r="Y33" s="289"/>
      <c r="Z33" s="289"/>
      <c r="AA33" s="290"/>
      <c r="AB33" s="306"/>
      <c r="AC33" s="307"/>
      <c r="AD33" s="307"/>
      <c r="AE33" s="307"/>
      <c r="AF33" s="307"/>
      <c r="AG33" s="308"/>
      <c r="AH33" s="297"/>
      <c r="AI33" s="298"/>
      <c r="AJ33" s="298"/>
      <c r="AK33" s="298"/>
      <c r="AL33" s="298"/>
      <c r="AM33" s="299"/>
      <c r="AN33" s="70"/>
      <c r="AO33" s="358"/>
      <c r="AP33" s="359"/>
      <c r="AQ33" s="359"/>
      <c r="AR33" s="359"/>
      <c r="AS33" s="359"/>
      <c r="AT33" s="36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26"/>
      <c r="C34" s="326"/>
      <c r="D34" s="327"/>
      <c r="E34" s="318"/>
      <c r="F34" s="319"/>
      <c r="G34" s="319"/>
      <c r="H34" s="319"/>
      <c r="I34" s="319"/>
      <c r="J34" s="279" t="str">
        <f>IF(AND('Mapa final'!$L$13="Baja",'Mapa final'!$P$13="Leve"),CONCATENATE("R",'Mapa final'!$A$13),"")</f>
        <v/>
      </c>
      <c r="K34" s="280"/>
      <c r="L34" s="280" t="str">
        <f>IF(AND('Mapa final'!$L$13="Baja",'Mapa final'!$P$13="Leve"),CONCATENATE("R",'Mapa final'!$A$13),"")</f>
        <v/>
      </c>
      <c r="M34" s="280"/>
      <c r="N34" s="280" t="str">
        <f>IF(AND('Mapa final'!$L$13="Baja",'Mapa final'!$P$13="Leve"),CONCATENATE("R",'Mapa final'!$A$13),"")</f>
        <v/>
      </c>
      <c r="O34" s="281"/>
      <c r="P34" s="289" t="str">
        <f>IF(AND('Mapa final'!$L$13="Alta",'Mapa final'!$P$13="Leve"),CONCATENATE("R",'Mapa final'!$A$13),"")</f>
        <v/>
      </c>
      <c r="Q34" s="289"/>
      <c r="R34" s="289" t="str">
        <f>IF(AND('Mapa final'!$L$13="Alta",'Mapa final'!$P$13="Leve"),CONCATENATE("R",'Mapa final'!$A$13),"")</f>
        <v/>
      </c>
      <c r="S34" s="289"/>
      <c r="T34" s="289" t="str">
        <f>IF(AND('Mapa final'!$L$13="Alta",'Mapa final'!$P$13="Leve"),CONCATENATE("R",'Mapa final'!$A$13),"")</f>
        <v/>
      </c>
      <c r="U34" s="290"/>
      <c r="V34" s="288" t="str">
        <f>IF(AND('Mapa final'!$L$13="Alta",'Mapa final'!$P$13="Leve"),CONCATENATE("R",'Mapa final'!$A$13),"")</f>
        <v/>
      </c>
      <c r="W34" s="289"/>
      <c r="X34" s="289" t="str">
        <f>IF(AND('Mapa final'!$L$13="Alta",'Mapa final'!$P$13="Leve"),CONCATENATE("R",'Mapa final'!$A$13),"")</f>
        <v/>
      </c>
      <c r="Y34" s="289"/>
      <c r="Z34" s="289" t="str">
        <f>IF(AND('Mapa final'!$L$13="Alta",'Mapa final'!$P$13="Leve"),CONCATENATE("R",'Mapa final'!$A$13),"")</f>
        <v/>
      </c>
      <c r="AA34" s="290"/>
      <c r="AB34" s="306" t="str">
        <f>IF(AND('Mapa final'!$L$13="Muy Alta",'Mapa final'!$P$13="Leve"),CONCATENATE("R",'Mapa final'!$A$13),"")</f>
        <v/>
      </c>
      <c r="AC34" s="307"/>
      <c r="AD34" s="307" t="str">
        <f>IF(AND('Mapa final'!$L$13="Muy Alta",'Mapa final'!$P$13="Leve"),CONCATENATE("R",'Mapa final'!$A$13),"")</f>
        <v/>
      </c>
      <c r="AE34" s="307"/>
      <c r="AF34" s="307" t="str">
        <f>IF(AND('Mapa final'!$L$13="Muy Alta",'Mapa final'!$P$13="Leve"),CONCATENATE("R",'Mapa final'!$A$13),"")</f>
        <v/>
      </c>
      <c r="AG34" s="308"/>
      <c r="AH34" s="297" t="str">
        <f>IF(AND('Mapa final'!$L$13="Muy Alta",'Mapa final'!$P$13="Catastrófico"),CONCATENATE("R",'Mapa final'!$A$13),"")</f>
        <v/>
      </c>
      <c r="AI34" s="298"/>
      <c r="AJ34" s="298" t="str">
        <f>IF(AND('Mapa final'!$L$13="Muy Alta",'Mapa final'!$P$13="Catastrófico"),CONCATENATE("R",'Mapa final'!$A$13),"")</f>
        <v/>
      </c>
      <c r="AK34" s="298"/>
      <c r="AL34" s="298" t="str">
        <f>IF(AND('Mapa final'!$L$13="Muy Alta",'Mapa final'!$P$13="Catastrófico"),CONCATENATE("R",'Mapa final'!$A$13),"")</f>
        <v/>
      </c>
      <c r="AM34" s="299"/>
      <c r="AN34" s="70"/>
      <c r="AO34" s="358"/>
      <c r="AP34" s="359"/>
      <c r="AQ34" s="359"/>
      <c r="AR34" s="359"/>
      <c r="AS34" s="359"/>
      <c r="AT34" s="36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26"/>
      <c r="C35" s="326"/>
      <c r="D35" s="327"/>
      <c r="E35" s="318"/>
      <c r="F35" s="319"/>
      <c r="G35" s="319"/>
      <c r="H35" s="319"/>
      <c r="I35" s="319"/>
      <c r="J35" s="279"/>
      <c r="K35" s="280"/>
      <c r="L35" s="280"/>
      <c r="M35" s="280"/>
      <c r="N35" s="280"/>
      <c r="O35" s="281"/>
      <c r="P35" s="289"/>
      <c r="Q35" s="289"/>
      <c r="R35" s="289"/>
      <c r="S35" s="289"/>
      <c r="T35" s="289"/>
      <c r="U35" s="290"/>
      <c r="V35" s="288"/>
      <c r="W35" s="289"/>
      <c r="X35" s="289"/>
      <c r="Y35" s="289"/>
      <c r="Z35" s="289"/>
      <c r="AA35" s="290"/>
      <c r="AB35" s="306"/>
      <c r="AC35" s="307"/>
      <c r="AD35" s="307"/>
      <c r="AE35" s="307"/>
      <c r="AF35" s="307"/>
      <c r="AG35" s="308"/>
      <c r="AH35" s="297"/>
      <c r="AI35" s="298"/>
      <c r="AJ35" s="298"/>
      <c r="AK35" s="298"/>
      <c r="AL35" s="298"/>
      <c r="AM35" s="299"/>
      <c r="AN35" s="70"/>
      <c r="AO35" s="358"/>
      <c r="AP35" s="359"/>
      <c r="AQ35" s="359"/>
      <c r="AR35" s="359"/>
      <c r="AS35" s="359"/>
      <c r="AT35" s="36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26"/>
      <c r="C36" s="326"/>
      <c r="D36" s="327"/>
      <c r="E36" s="318"/>
      <c r="F36" s="319"/>
      <c r="G36" s="319"/>
      <c r="H36" s="319"/>
      <c r="I36" s="319"/>
      <c r="J36" s="279" t="str">
        <f>IF(AND('Mapa final'!$L$13="Baja",'Mapa final'!$P$13="Leve"),CONCATENATE("R",'Mapa final'!$A$13),"")</f>
        <v/>
      </c>
      <c r="K36" s="280"/>
      <c r="L36" s="280" t="str">
        <f>IF(AND('Mapa final'!$L$13="Baja",'Mapa final'!$P$13="Leve"),CONCATENATE("R",'Mapa final'!$A$13),"")</f>
        <v/>
      </c>
      <c r="M36" s="280"/>
      <c r="N36" s="280" t="str">
        <f>IF(AND('Mapa final'!$L$13="Baja",'Mapa final'!$P$13="Leve"),CONCATENATE("R",'Mapa final'!$A$13),"")</f>
        <v/>
      </c>
      <c r="O36" s="281"/>
      <c r="P36" s="289" t="str">
        <f>IF(AND('Mapa final'!$L$13="Alta",'Mapa final'!$P$13="Leve"),CONCATENATE("R",'Mapa final'!$A$13),"")</f>
        <v/>
      </c>
      <c r="Q36" s="289"/>
      <c r="R36" s="289" t="str">
        <f>IF(AND('Mapa final'!$L$13="Alta",'Mapa final'!$P$13="Leve"),CONCATENATE("R",'Mapa final'!$A$13),"")</f>
        <v/>
      </c>
      <c r="S36" s="289"/>
      <c r="T36" s="289" t="str">
        <f>IF(AND('Mapa final'!$L$13="Alta",'Mapa final'!$P$13="Leve"),CONCATENATE("R",'Mapa final'!$A$13),"")</f>
        <v/>
      </c>
      <c r="U36" s="290"/>
      <c r="V36" s="288" t="str">
        <f>IF(AND('Mapa final'!$L$13="Alta",'Mapa final'!$P$13="Leve"),CONCATENATE("R",'Mapa final'!$A$13),"")</f>
        <v/>
      </c>
      <c r="W36" s="289"/>
      <c r="X36" s="289" t="str">
        <f>IF(AND('Mapa final'!$L$13="Alta",'Mapa final'!$P$13="Leve"),CONCATENATE("R",'Mapa final'!$A$13),"")</f>
        <v/>
      </c>
      <c r="Y36" s="289"/>
      <c r="Z36" s="289" t="str">
        <f>IF(AND('Mapa final'!$L$13="Alta",'Mapa final'!$P$13="Leve"),CONCATENATE("R",'Mapa final'!$A$13),"")</f>
        <v/>
      </c>
      <c r="AA36" s="290"/>
      <c r="AB36" s="306" t="str">
        <f>IF(AND('Mapa final'!$L$13="Muy Alta",'Mapa final'!$P$13="Leve"),CONCATENATE("R",'Mapa final'!$A$13),"")</f>
        <v/>
      </c>
      <c r="AC36" s="307"/>
      <c r="AD36" s="307" t="str">
        <f>IF(AND('Mapa final'!$L$13="Muy Alta",'Mapa final'!$P$13="Leve"),CONCATENATE("R",'Mapa final'!$A$13),"")</f>
        <v/>
      </c>
      <c r="AE36" s="307"/>
      <c r="AF36" s="307" t="str">
        <f>IF(AND('Mapa final'!$L$13="Muy Alta",'Mapa final'!$P$13="Leve"),CONCATENATE("R",'Mapa final'!$A$13),"")</f>
        <v/>
      </c>
      <c r="AG36" s="308"/>
      <c r="AH36" s="297" t="str">
        <f>IF(AND('Mapa final'!$L$13="Muy Alta",'Mapa final'!$P$13="Catastrófico"),CONCATENATE("R",'Mapa final'!$A$13),"")</f>
        <v/>
      </c>
      <c r="AI36" s="298"/>
      <c r="AJ36" s="298" t="str">
        <f>IF(AND('Mapa final'!$L$13="Muy Alta",'Mapa final'!$P$13="Catastrófico"),CONCATENATE("R",'Mapa final'!$A$13),"")</f>
        <v/>
      </c>
      <c r="AK36" s="298"/>
      <c r="AL36" s="298" t="str">
        <f>IF(AND('Mapa final'!$L$13="Muy Alta",'Mapa final'!$P$13="Catastrófico"),CONCATENATE("R",'Mapa final'!$A$13),"")</f>
        <v/>
      </c>
      <c r="AM36" s="299"/>
      <c r="AN36" s="70"/>
      <c r="AO36" s="358"/>
      <c r="AP36" s="359"/>
      <c r="AQ36" s="359"/>
      <c r="AR36" s="359"/>
      <c r="AS36" s="359"/>
      <c r="AT36" s="36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26"/>
      <c r="C37" s="326"/>
      <c r="D37" s="327"/>
      <c r="E37" s="320"/>
      <c r="F37" s="321"/>
      <c r="G37" s="321"/>
      <c r="H37" s="321"/>
      <c r="I37" s="321"/>
      <c r="J37" s="282"/>
      <c r="K37" s="283"/>
      <c r="L37" s="283"/>
      <c r="M37" s="283"/>
      <c r="N37" s="283"/>
      <c r="O37" s="284"/>
      <c r="P37" s="292"/>
      <c r="Q37" s="292"/>
      <c r="R37" s="292"/>
      <c r="S37" s="292"/>
      <c r="T37" s="292"/>
      <c r="U37" s="293"/>
      <c r="V37" s="291"/>
      <c r="W37" s="292"/>
      <c r="X37" s="292"/>
      <c r="Y37" s="292"/>
      <c r="Z37" s="292"/>
      <c r="AA37" s="293"/>
      <c r="AB37" s="309"/>
      <c r="AC37" s="310"/>
      <c r="AD37" s="310"/>
      <c r="AE37" s="310"/>
      <c r="AF37" s="310"/>
      <c r="AG37" s="311"/>
      <c r="AH37" s="300"/>
      <c r="AI37" s="301"/>
      <c r="AJ37" s="301"/>
      <c r="AK37" s="301"/>
      <c r="AL37" s="301"/>
      <c r="AM37" s="302"/>
      <c r="AN37" s="70"/>
      <c r="AO37" s="361"/>
      <c r="AP37" s="362"/>
      <c r="AQ37" s="362"/>
      <c r="AR37" s="362"/>
      <c r="AS37" s="362"/>
      <c r="AT37" s="363"/>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26"/>
      <c r="C38" s="326"/>
      <c r="D38" s="327"/>
      <c r="E38" s="316" t="s">
        <v>209</v>
      </c>
      <c r="F38" s="317"/>
      <c r="G38" s="317"/>
      <c r="H38" s="317"/>
      <c r="I38" s="323"/>
      <c r="J38" s="285" t="str">
        <f>IF(AND('Mapa final'!$L$13="Baja",'Mapa final'!$P$13="Leve"),CONCATENATE("R",'Mapa final'!$A$13),"")</f>
        <v/>
      </c>
      <c r="K38" s="286"/>
      <c r="L38" s="286" t="str">
        <f>IF(AND('Mapa final'!$L$13="Baja",'Mapa final'!$P$13="Leve"),CONCATENATE("R",'Mapa final'!$A$13),"")</f>
        <v/>
      </c>
      <c r="M38" s="286"/>
      <c r="N38" s="286" t="str">
        <f>IF(AND('Mapa final'!$L$13="Baja",'Mapa final'!$P$13="Leve"),CONCATENATE("R",'Mapa final'!$A$13),"")</f>
        <v/>
      </c>
      <c r="O38" s="287"/>
      <c r="P38" s="285" t="str">
        <f>IF(AND('Mapa final'!$L$13="Baja",'Mapa final'!$P$13="Leve"),CONCATENATE("R",'Mapa final'!$A$13),"")</f>
        <v/>
      </c>
      <c r="Q38" s="286"/>
      <c r="R38" s="286" t="str">
        <f>IF(AND('Mapa final'!$L$13="Baja",'Mapa final'!$P$13="Leve"),CONCATENATE("R",'Mapa final'!$A$13),"")</f>
        <v/>
      </c>
      <c r="S38" s="286"/>
      <c r="T38" s="286" t="str">
        <f>IF(AND('Mapa final'!$L$13="Baja",'Mapa final'!$P$13="Leve"),CONCATENATE("R",'Mapa final'!$A$13),"")</f>
        <v/>
      </c>
      <c r="U38" s="287"/>
      <c r="V38" s="294" t="str">
        <f>IF(AND('Mapa final'!$L$13="Alta",'Mapa final'!$P$13="Leve"),CONCATENATE("R",'Mapa final'!$A$13),"")</f>
        <v/>
      </c>
      <c r="W38" s="295"/>
      <c r="X38" s="295" t="str">
        <f>IF(AND('Mapa final'!$L$13="Alta",'Mapa final'!$P$13="Leve"),CONCATENATE("R",'Mapa final'!$A$13),"")</f>
        <v/>
      </c>
      <c r="Y38" s="295"/>
      <c r="Z38" s="295" t="str">
        <f>IF(AND('Mapa final'!$L$13="Alta",'Mapa final'!$P$13="Leve"),CONCATENATE("R",'Mapa final'!$A$13),"")</f>
        <v/>
      </c>
      <c r="AA38" s="296"/>
      <c r="AB38" s="312" t="str">
        <f>IF(AND('Mapa final'!$L$13="Muy Alta",'Mapa final'!$P$13="Leve"),CONCATENATE("R",'Mapa final'!$A$13),"")</f>
        <v/>
      </c>
      <c r="AC38" s="313"/>
      <c r="AD38" s="313" t="str">
        <f>IF(AND('Mapa final'!$L$13="Muy Alta",'Mapa final'!$P$13="Leve"),CONCATENATE("R",'Mapa final'!$A$13),"")</f>
        <v/>
      </c>
      <c r="AE38" s="313"/>
      <c r="AF38" s="313" t="str">
        <f>IF(AND('Mapa final'!$L$13="Muy Alta",'Mapa final'!$P$13="Leve"),CONCATENATE("R",'Mapa final'!$A$13),"")</f>
        <v/>
      </c>
      <c r="AG38" s="314"/>
      <c r="AH38" s="303" t="str">
        <f>IF(AND('Mapa final'!$L$13="Muy Alta",'Mapa final'!$P$13="Catastrófico"),CONCATENATE("R",'Mapa final'!$A$13),"")</f>
        <v/>
      </c>
      <c r="AI38" s="304"/>
      <c r="AJ38" s="304" t="str">
        <f>IF(AND('Mapa final'!$L$13="Muy Alta",'Mapa final'!$P$13="Catastrófico"),CONCATENATE("R",'Mapa final'!$A$13),"")</f>
        <v/>
      </c>
      <c r="AK38" s="304"/>
      <c r="AL38" s="304" t="str">
        <f>IF(AND('Mapa final'!$L$13="Muy Alta",'Mapa final'!$P$13="Catastrófico"),CONCATENATE("R",'Mapa final'!$A$13),"")</f>
        <v/>
      </c>
      <c r="AM38" s="305"/>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26"/>
      <c r="C39" s="326"/>
      <c r="D39" s="327"/>
      <c r="E39" s="318"/>
      <c r="F39" s="319"/>
      <c r="G39" s="319"/>
      <c r="H39" s="319"/>
      <c r="I39" s="324"/>
      <c r="J39" s="279"/>
      <c r="K39" s="280"/>
      <c r="L39" s="280"/>
      <c r="M39" s="280"/>
      <c r="N39" s="280"/>
      <c r="O39" s="281"/>
      <c r="P39" s="279"/>
      <c r="Q39" s="280"/>
      <c r="R39" s="280"/>
      <c r="S39" s="280"/>
      <c r="T39" s="280"/>
      <c r="U39" s="281"/>
      <c r="V39" s="288"/>
      <c r="W39" s="289"/>
      <c r="X39" s="289"/>
      <c r="Y39" s="289"/>
      <c r="Z39" s="289"/>
      <c r="AA39" s="290"/>
      <c r="AB39" s="306"/>
      <c r="AC39" s="307"/>
      <c r="AD39" s="307"/>
      <c r="AE39" s="307"/>
      <c r="AF39" s="307"/>
      <c r="AG39" s="308"/>
      <c r="AH39" s="297"/>
      <c r="AI39" s="298"/>
      <c r="AJ39" s="298"/>
      <c r="AK39" s="298"/>
      <c r="AL39" s="298"/>
      <c r="AM39" s="299"/>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26"/>
      <c r="C40" s="326"/>
      <c r="D40" s="327"/>
      <c r="E40" s="318"/>
      <c r="F40" s="319"/>
      <c r="G40" s="319"/>
      <c r="H40" s="319"/>
      <c r="I40" s="324"/>
      <c r="J40" s="279" t="str">
        <f>IF(AND('Mapa final'!$L$13="Baja",'Mapa final'!$P$13="Leve"),CONCATENATE("R",'Mapa final'!$A$13),"")</f>
        <v/>
      </c>
      <c r="K40" s="280"/>
      <c r="L40" s="280" t="str">
        <f>IF(AND('Mapa final'!$L$13="Baja",'Mapa final'!$P$13="Leve"),CONCATENATE("R",'Mapa final'!$A$13),"")</f>
        <v/>
      </c>
      <c r="M40" s="280"/>
      <c r="N40" s="280" t="str">
        <f>IF(AND('Mapa final'!$L$13="Baja",'Mapa final'!$P$13="Leve"),CONCATENATE("R",'Mapa final'!$A$13),"")</f>
        <v/>
      </c>
      <c r="O40" s="281"/>
      <c r="P40" s="279" t="str">
        <f>IF(AND('Mapa final'!$L$13="Baja",'Mapa final'!$P$13="Leve"),CONCATENATE("R",'Mapa final'!$A$13),"")</f>
        <v/>
      </c>
      <c r="Q40" s="280"/>
      <c r="R40" s="280" t="str">
        <f>IF(AND('Mapa final'!$L$13="Baja",'Mapa final'!$P$13="Leve"),CONCATENATE("R",'Mapa final'!$A$13),"")</f>
        <v/>
      </c>
      <c r="S40" s="280"/>
      <c r="T40" s="280" t="str">
        <f>IF(AND('Mapa final'!$L$13="Baja",'Mapa final'!$P$13="Leve"),CONCATENATE("R",'Mapa final'!$A$13),"")</f>
        <v/>
      </c>
      <c r="U40" s="281"/>
      <c r="V40" s="288" t="str">
        <f>IF(AND('Mapa final'!$L$13="Alta",'Mapa final'!$P$13="Leve"),CONCATENATE("R",'Mapa final'!$A$13),"")</f>
        <v/>
      </c>
      <c r="W40" s="289"/>
      <c r="X40" s="289" t="str">
        <f>IF(AND('Mapa final'!$L$13="Alta",'Mapa final'!$P$13="Leve"),CONCATENATE("R",'Mapa final'!$A$13),"")</f>
        <v/>
      </c>
      <c r="Y40" s="289"/>
      <c r="Z40" s="289" t="str">
        <f>IF(AND('Mapa final'!$L$13="Alta",'Mapa final'!$P$13="Leve"),CONCATENATE("R",'Mapa final'!$A$13),"")</f>
        <v/>
      </c>
      <c r="AA40" s="290"/>
      <c r="AB40" s="306" t="str">
        <f>IF(AND('Mapa final'!$L$13="Muy Alta",'Mapa final'!$P$13="Leve"),CONCATENATE("R",'Mapa final'!$A$13),"")</f>
        <v/>
      </c>
      <c r="AC40" s="307"/>
      <c r="AD40" s="307" t="str">
        <f>IF(AND('Mapa final'!$L$13="Muy Alta",'Mapa final'!$P$13="Leve"),CONCATENATE("R",'Mapa final'!$A$13),"")</f>
        <v/>
      </c>
      <c r="AE40" s="307"/>
      <c r="AF40" s="307" t="str">
        <f>IF(AND('Mapa final'!$L$13="Muy Alta",'Mapa final'!$P$13="Leve"),CONCATENATE("R",'Mapa final'!$A$13),"")</f>
        <v/>
      </c>
      <c r="AG40" s="308"/>
      <c r="AH40" s="297" t="str">
        <f>IF(AND('Mapa final'!$L$13="Muy Alta",'Mapa final'!$P$13="Catastrófico"),CONCATENATE("R",'Mapa final'!$A$13),"")</f>
        <v/>
      </c>
      <c r="AI40" s="298"/>
      <c r="AJ40" s="298" t="str">
        <f>IF(AND('Mapa final'!$L$13="Muy Alta",'Mapa final'!$P$13="Catastrófico"),CONCATENATE("R",'Mapa final'!$A$13),"")</f>
        <v/>
      </c>
      <c r="AK40" s="298"/>
      <c r="AL40" s="298" t="str">
        <f>IF(AND('Mapa final'!$L$13="Muy Alta",'Mapa final'!$P$13="Catastrófico"),CONCATENATE("R",'Mapa final'!$A$13),"")</f>
        <v/>
      </c>
      <c r="AM40" s="299"/>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26"/>
      <c r="C41" s="326"/>
      <c r="D41" s="327"/>
      <c r="E41" s="318"/>
      <c r="F41" s="319"/>
      <c r="G41" s="319"/>
      <c r="H41" s="319"/>
      <c r="I41" s="324"/>
      <c r="J41" s="279"/>
      <c r="K41" s="280"/>
      <c r="L41" s="280"/>
      <c r="M41" s="280"/>
      <c r="N41" s="280"/>
      <c r="O41" s="281"/>
      <c r="P41" s="279"/>
      <c r="Q41" s="280"/>
      <c r="R41" s="280"/>
      <c r="S41" s="280"/>
      <c r="T41" s="280"/>
      <c r="U41" s="281"/>
      <c r="V41" s="288"/>
      <c r="W41" s="289"/>
      <c r="X41" s="289"/>
      <c r="Y41" s="289"/>
      <c r="Z41" s="289"/>
      <c r="AA41" s="290"/>
      <c r="AB41" s="306"/>
      <c r="AC41" s="307"/>
      <c r="AD41" s="307"/>
      <c r="AE41" s="307"/>
      <c r="AF41" s="307"/>
      <c r="AG41" s="308"/>
      <c r="AH41" s="297"/>
      <c r="AI41" s="298"/>
      <c r="AJ41" s="298"/>
      <c r="AK41" s="298"/>
      <c r="AL41" s="298"/>
      <c r="AM41" s="299"/>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26"/>
      <c r="C42" s="326"/>
      <c r="D42" s="327"/>
      <c r="E42" s="318"/>
      <c r="F42" s="319"/>
      <c r="G42" s="319"/>
      <c r="H42" s="319"/>
      <c r="I42" s="324"/>
      <c r="J42" s="279" t="str">
        <f>IF(AND('Mapa final'!$L$13="Baja",'Mapa final'!$P$13="Leve"),CONCATENATE("R",'Mapa final'!$A$13),"")</f>
        <v/>
      </c>
      <c r="K42" s="280"/>
      <c r="L42" s="280" t="str">
        <f>IF(AND('Mapa final'!$L$13="Baja",'Mapa final'!$P$13="Leve"),CONCATENATE("R",'Mapa final'!$A$13),"")</f>
        <v/>
      </c>
      <c r="M42" s="280"/>
      <c r="N42" s="280" t="str">
        <f>IF(AND('Mapa final'!$L$13="Baja",'Mapa final'!$P$13="Leve"),CONCATENATE("R",'Mapa final'!$A$13),"")</f>
        <v/>
      </c>
      <c r="O42" s="281"/>
      <c r="P42" s="279" t="str">
        <f>IF(AND('Mapa final'!$L$13="Baja",'Mapa final'!$P$13="Leve"),CONCATENATE("R",'Mapa final'!$A$13),"")</f>
        <v/>
      </c>
      <c r="Q42" s="280"/>
      <c r="R42" s="280" t="str">
        <f>IF(AND('Mapa final'!$L$13="Baja",'Mapa final'!$P$13="Leve"),CONCATENATE("R",'Mapa final'!$A$13),"")</f>
        <v/>
      </c>
      <c r="S42" s="280"/>
      <c r="T42" s="280" t="str">
        <f>IF(AND('Mapa final'!$L$13="Baja",'Mapa final'!$P$13="Leve"),CONCATENATE("R",'Mapa final'!$A$13),"")</f>
        <v/>
      </c>
      <c r="U42" s="281"/>
      <c r="V42" s="288" t="str">
        <f>IF(AND('Mapa final'!$L$13="Alta",'Mapa final'!$P$13="Leve"),CONCATENATE("R",'Mapa final'!$A$13),"")</f>
        <v/>
      </c>
      <c r="W42" s="289"/>
      <c r="X42" s="289" t="str">
        <f>IF(AND('Mapa final'!$L$13="Alta",'Mapa final'!$P$13="Leve"),CONCATENATE("R",'Mapa final'!$A$13),"")</f>
        <v/>
      </c>
      <c r="Y42" s="289"/>
      <c r="Z42" s="289" t="str">
        <f>IF(AND('Mapa final'!$L$13="Alta",'Mapa final'!$P$13="Leve"),CONCATENATE("R",'Mapa final'!$A$13),"")</f>
        <v/>
      </c>
      <c r="AA42" s="290"/>
      <c r="AB42" s="306" t="str">
        <f>IF(AND('Mapa final'!$L$13="Muy Alta",'Mapa final'!$P$13="Leve"),CONCATENATE("R",'Mapa final'!$A$13),"")</f>
        <v/>
      </c>
      <c r="AC42" s="307"/>
      <c r="AD42" s="307" t="str">
        <f>IF(AND('Mapa final'!$L$13="Muy Alta",'Mapa final'!$P$13="Leve"),CONCATENATE("R",'Mapa final'!$A$13),"")</f>
        <v/>
      </c>
      <c r="AE42" s="307"/>
      <c r="AF42" s="307" t="str">
        <f>IF(AND('Mapa final'!$L$13="Muy Alta",'Mapa final'!$P$13="Leve"),CONCATENATE("R",'Mapa final'!$A$13),"")</f>
        <v/>
      </c>
      <c r="AG42" s="308"/>
      <c r="AH42" s="297" t="str">
        <f>IF(AND('Mapa final'!$L$13="Muy Alta",'Mapa final'!$P$13="Catastrófico"),CONCATENATE("R",'Mapa final'!$A$13),"")</f>
        <v/>
      </c>
      <c r="AI42" s="298"/>
      <c r="AJ42" s="298" t="str">
        <f>IF(AND('Mapa final'!$L$13="Muy Alta",'Mapa final'!$P$13="Catastrófico"),CONCATENATE("R",'Mapa final'!$A$13),"")</f>
        <v/>
      </c>
      <c r="AK42" s="298"/>
      <c r="AL42" s="298" t="str">
        <f>IF(AND('Mapa final'!$L$13="Muy Alta",'Mapa final'!$P$13="Catastrófico"),CONCATENATE("R",'Mapa final'!$A$13),"")</f>
        <v/>
      </c>
      <c r="AM42" s="299"/>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26"/>
      <c r="C43" s="326"/>
      <c r="D43" s="327"/>
      <c r="E43" s="318"/>
      <c r="F43" s="319"/>
      <c r="G43" s="319"/>
      <c r="H43" s="319"/>
      <c r="I43" s="324"/>
      <c r="J43" s="279"/>
      <c r="K43" s="280"/>
      <c r="L43" s="280"/>
      <c r="M43" s="280"/>
      <c r="N43" s="280"/>
      <c r="O43" s="281"/>
      <c r="P43" s="279"/>
      <c r="Q43" s="280"/>
      <c r="R43" s="280"/>
      <c r="S43" s="280"/>
      <c r="T43" s="280"/>
      <c r="U43" s="281"/>
      <c r="V43" s="288"/>
      <c r="W43" s="289"/>
      <c r="X43" s="289"/>
      <c r="Y43" s="289"/>
      <c r="Z43" s="289"/>
      <c r="AA43" s="290"/>
      <c r="AB43" s="306"/>
      <c r="AC43" s="307"/>
      <c r="AD43" s="307"/>
      <c r="AE43" s="307"/>
      <c r="AF43" s="307"/>
      <c r="AG43" s="308"/>
      <c r="AH43" s="297"/>
      <c r="AI43" s="298"/>
      <c r="AJ43" s="298"/>
      <c r="AK43" s="298"/>
      <c r="AL43" s="298"/>
      <c r="AM43" s="299"/>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26"/>
      <c r="C44" s="326"/>
      <c r="D44" s="327"/>
      <c r="E44" s="318"/>
      <c r="F44" s="319"/>
      <c r="G44" s="319"/>
      <c r="H44" s="319"/>
      <c r="I44" s="324"/>
      <c r="J44" s="279" t="str">
        <f>IF(AND('Mapa final'!$L$13="Baja",'Mapa final'!$P$13="Leve"),CONCATENATE("R",'Mapa final'!$A$13),"")</f>
        <v/>
      </c>
      <c r="K44" s="280"/>
      <c r="L44" s="280" t="str">
        <f>IF(AND('Mapa final'!$L$13="Baja",'Mapa final'!$P$13="Leve"),CONCATENATE("R",'Mapa final'!$A$13),"")</f>
        <v/>
      </c>
      <c r="M44" s="280"/>
      <c r="N44" s="280" t="str">
        <f>IF(AND('Mapa final'!$L$13="Baja",'Mapa final'!$P$13="Leve"),CONCATENATE("R",'Mapa final'!$A$13),"")</f>
        <v/>
      </c>
      <c r="O44" s="281"/>
      <c r="P44" s="279" t="str">
        <f>IF(AND('Mapa final'!$L$13="Baja",'Mapa final'!$P$13="Leve"),CONCATENATE("R",'Mapa final'!$A$13),"")</f>
        <v/>
      </c>
      <c r="Q44" s="280"/>
      <c r="R44" s="280" t="str">
        <f>IF(AND('Mapa final'!$L$13="Baja",'Mapa final'!$P$13="Leve"),CONCATENATE("R",'Mapa final'!$A$13),"")</f>
        <v/>
      </c>
      <c r="S44" s="280"/>
      <c r="T44" s="280" t="str">
        <f>IF(AND('Mapa final'!$L$13="Baja",'Mapa final'!$P$13="Leve"),CONCATENATE("R",'Mapa final'!$A$13),"")</f>
        <v/>
      </c>
      <c r="U44" s="281"/>
      <c r="V44" s="288" t="str">
        <f>IF(AND('Mapa final'!$L$13="Alta",'Mapa final'!$P$13="Leve"),CONCATENATE("R",'Mapa final'!$A$13),"")</f>
        <v/>
      </c>
      <c r="W44" s="289"/>
      <c r="X44" s="289" t="str">
        <f>IF(AND('Mapa final'!$L$13="Alta",'Mapa final'!$P$13="Leve"),CONCATENATE("R",'Mapa final'!$A$13),"")</f>
        <v/>
      </c>
      <c r="Y44" s="289"/>
      <c r="Z44" s="289" t="str">
        <f>IF(AND('Mapa final'!$L$13="Alta",'Mapa final'!$P$13="Leve"),CONCATENATE("R",'Mapa final'!$A$13),"")</f>
        <v/>
      </c>
      <c r="AA44" s="290"/>
      <c r="AB44" s="306" t="str">
        <f>IF(AND('Mapa final'!$L$13="Muy Alta",'Mapa final'!$P$13="Leve"),CONCATENATE("R",'Mapa final'!$A$13),"")</f>
        <v/>
      </c>
      <c r="AC44" s="307"/>
      <c r="AD44" s="307" t="str">
        <f>IF(AND('Mapa final'!$L$13="Muy Alta",'Mapa final'!$P$13="Leve"),CONCATENATE("R",'Mapa final'!$A$13),"")</f>
        <v/>
      </c>
      <c r="AE44" s="307"/>
      <c r="AF44" s="307" t="str">
        <f>IF(AND('Mapa final'!$L$13="Muy Alta",'Mapa final'!$P$13="Leve"),CONCATENATE("R",'Mapa final'!$A$13),"")</f>
        <v/>
      </c>
      <c r="AG44" s="308"/>
      <c r="AH44" s="297" t="str">
        <f>IF(AND('Mapa final'!$L$13="Muy Alta",'Mapa final'!$P$13="Catastrófico"),CONCATENATE("R",'Mapa final'!$A$13),"")</f>
        <v/>
      </c>
      <c r="AI44" s="298"/>
      <c r="AJ44" s="298" t="str">
        <f>IF(AND('Mapa final'!$L$13="Muy Alta",'Mapa final'!$P$13="Catastrófico"),CONCATENATE("R",'Mapa final'!$A$13),"")</f>
        <v/>
      </c>
      <c r="AK44" s="298"/>
      <c r="AL44" s="298" t="str">
        <f>IF(AND('Mapa final'!$L$13="Muy Alta",'Mapa final'!$P$13="Catastrófico"),CONCATENATE("R",'Mapa final'!$A$13),"")</f>
        <v/>
      </c>
      <c r="AM44" s="299"/>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26"/>
      <c r="C45" s="326"/>
      <c r="D45" s="327"/>
      <c r="E45" s="320"/>
      <c r="F45" s="321"/>
      <c r="G45" s="321"/>
      <c r="H45" s="321"/>
      <c r="I45" s="325"/>
      <c r="J45" s="282"/>
      <c r="K45" s="283"/>
      <c r="L45" s="283"/>
      <c r="M45" s="283"/>
      <c r="N45" s="283"/>
      <c r="O45" s="284"/>
      <c r="P45" s="282"/>
      <c r="Q45" s="283"/>
      <c r="R45" s="283"/>
      <c r="S45" s="283"/>
      <c r="T45" s="283"/>
      <c r="U45" s="284"/>
      <c r="V45" s="291"/>
      <c r="W45" s="292"/>
      <c r="X45" s="292"/>
      <c r="Y45" s="292"/>
      <c r="Z45" s="292"/>
      <c r="AA45" s="293"/>
      <c r="AB45" s="309"/>
      <c r="AC45" s="310"/>
      <c r="AD45" s="310"/>
      <c r="AE45" s="310"/>
      <c r="AF45" s="310"/>
      <c r="AG45" s="311"/>
      <c r="AH45" s="300"/>
      <c r="AI45" s="301"/>
      <c r="AJ45" s="301"/>
      <c r="AK45" s="301"/>
      <c r="AL45" s="301"/>
      <c r="AM45" s="302"/>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16" t="s">
        <v>210</v>
      </c>
      <c r="K46" s="317"/>
      <c r="L46" s="317"/>
      <c r="M46" s="317"/>
      <c r="N46" s="317"/>
      <c r="O46" s="323"/>
      <c r="P46" s="316" t="s">
        <v>211</v>
      </c>
      <c r="Q46" s="317"/>
      <c r="R46" s="317"/>
      <c r="S46" s="317"/>
      <c r="T46" s="317"/>
      <c r="U46" s="323"/>
      <c r="V46" s="316" t="s">
        <v>212</v>
      </c>
      <c r="W46" s="317"/>
      <c r="X46" s="317"/>
      <c r="Y46" s="317"/>
      <c r="Z46" s="317"/>
      <c r="AA46" s="323"/>
      <c r="AB46" s="316" t="s">
        <v>213</v>
      </c>
      <c r="AC46" s="322"/>
      <c r="AD46" s="317"/>
      <c r="AE46" s="317"/>
      <c r="AF46" s="317"/>
      <c r="AG46" s="323"/>
      <c r="AH46" s="316" t="s">
        <v>214</v>
      </c>
      <c r="AI46" s="317"/>
      <c r="AJ46" s="317"/>
      <c r="AK46" s="317"/>
      <c r="AL46" s="317"/>
      <c r="AM46" s="323"/>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18"/>
      <c r="K47" s="319"/>
      <c r="L47" s="319"/>
      <c r="M47" s="319"/>
      <c r="N47" s="319"/>
      <c r="O47" s="324"/>
      <c r="P47" s="318"/>
      <c r="Q47" s="319"/>
      <c r="R47" s="319"/>
      <c r="S47" s="319"/>
      <c r="T47" s="319"/>
      <c r="U47" s="324"/>
      <c r="V47" s="318"/>
      <c r="W47" s="319"/>
      <c r="X47" s="319"/>
      <c r="Y47" s="319"/>
      <c r="Z47" s="319"/>
      <c r="AA47" s="324"/>
      <c r="AB47" s="318"/>
      <c r="AC47" s="319"/>
      <c r="AD47" s="319"/>
      <c r="AE47" s="319"/>
      <c r="AF47" s="319"/>
      <c r="AG47" s="324"/>
      <c r="AH47" s="318"/>
      <c r="AI47" s="319"/>
      <c r="AJ47" s="319"/>
      <c r="AK47" s="319"/>
      <c r="AL47" s="319"/>
      <c r="AM47" s="32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18"/>
      <c r="K48" s="319"/>
      <c r="L48" s="319"/>
      <c r="M48" s="319"/>
      <c r="N48" s="319"/>
      <c r="O48" s="324"/>
      <c r="P48" s="318"/>
      <c r="Q48" s="319"/>
      <c r="R48" s="319"/>
      <c r="S48" s="319"/>
      <c r="T48" s="319"/>
      <c r="U48" s="324"/>
      <c r="V48" s="318"/>
      <c r="W48" s="319"/>
      <c r="X48" s="319"/>
      <c r="Y48" s="319"/>
      <c r="Z48" s="319"/>
      <c r="AA48" s="324"/>
      <c r="AB48" s="318"/>
      <c r="AC48" s="319"/>
      <c r="AD48" s="319"/>
      <c r="AE48" s="319"/>
      <c r="AF48" s="319"/>
      <c r="AG48" s="324"/>
      <c r="AH48" s="318"/>
      <c r="AI48" s="319"/>
      <c r="AJ48" s="319"/>
      <c r="AK48" s="319"/>
      <c r="AL48" s="319"/>
      <c r="AM48" s="32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18"/>
      <c r="K49" s="319"/>
      <c r="L49" s="319"/>
      <c r="M49" s="319"/>
      <c r="N49" s="319"/>
      <c r="O49" s="324"/>
      <c r="P49" s="318"/>
      <c r="Q49" s="319"/>
      <c r="R49" s="319"/>
      <c r="S49" s="319"/>
      <c r="T49" s="319"/>
      <c r="U49" s="324"/>
      <c r="V49" s="318"/>
      <c r="W49" s="319"/>
      <c r="X49" s="319"/>
      <c r="Y49" s="319"/>
      <c r="Z49" s="319"/>
      <c r="AA49" s="324"/>
      <c r="AB49" s="318"/>
      <c r="AC49" s="319"/>
      <c r="AD49" s="319"/>
      <c r="AE49" s="319"/>
      <c r="AF49" s="319"/>
      <c r="AG49" s="324"/>
      <c r="AH49" s="318"/>
      <c r="AI49" s="319"/>
      <c r="AJ49" s="319"/>
      <c r="AK49" s="319"/>
      <c r="AL49" s="319"/>
      <c r="AM49" s="32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18"/>
      <c r="K50" s="319"/>
      <c r="L50" s="319"/>
      <c r="M50" s="319"/>
      <c r="N50" s="319"/>
      <c r="O50" s="324"/>
      <c r="P50" s="318"/>
      <c r="Q50" s="319"/>
      <c r="R50" s="319"/>
      <c r="S50" s="319"/>
      <c r="T50" s="319"/>
      <c r="U50" s="324"/>
      <c r="V50" s="318"/>
      <c r="W50" s="319"/>
      <c r="X50" s="319"/>
      <c r="Y50" s="319"/>
      <c r="Z50" s="319"/>
      <c r="AA50" s="324"/>
      <c r="AB50" s="318"/>
      <c r="AC50" s="319"/>
      <c r="AD50" s="319"/>
      <c r="AE50" s="319"/>
      <c r="AF50" s="319"/>
      <c r="AG50" s="324"/>
      <c r="AH50" s="318"/>
      <c r="AI50" s="319"/>
      <c r="AJ50" s="319"/>
      <c r="AK50" s="319"/>
      <c r="AL50" s="319"/>
      <c r="AM50" s="32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20"/>
      <c r="K51" s="321"/>
      <c r="L51" s="321"/>
      <c r="M51" s="321"/>
      <c r="N51" s="321"/>
      <c r="O51" s="325"/>
      <c r="P51" s="320"/>
      <c r="Q51" s="321"/>
      <c r="R51" s="321"/>
      <c r="S51" s="321"/>
      <c r="T51" s="321"/>
      <c r="U51" s="325"/>
      <c r="V51" s="320"/>
      <c r="W51" s="321"/>
      <c r="X51" s="321"/>
      <c r="Y51" s="321"/>
      <c r="Z51" s="321"/>
      <c r="AA51" s="325"/>
      <c r="AB51" s="320"/>
      <c r="AC51" s="321"/>
      <c r="AD51" s="321"/>
      <c r="AE51" s="321"/>
      <c r="AF51" s="321"/>
      <c r="AG51" s="325"/>
      <c r="AH51" s="320"/>
      <c r="AI51" s="321"/>
      <c r="AJ51" s="321"/>
      <c r="AK51" s="321"/>
      <c r="AL51" s="321"/>
      <c r="AM51" s="325"/>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D52" sqref="BD52"/>
    </sheetView>
  </sheetViews>
  <sheetFormatPr baseColWidth="10" defaultColWidth="11.42578125" defaultRowHeight="15" x14ac:dyDescent="0.25"/>
  <cols>
    <col min="2" max="18" width="5.7109375" customWidth="1"/>
    <col min="19" max="19" width="8.42578125" customWidth="1"/>
    <col min="20" max="22" width="5.7109375" customWidth="1"/>
    <col min="23" max="23" width="8.5703125" customWidth="1"/>
    <col min="24" max="24" width="8.42578125" customWidth="1"/>
    <col min="25" max="25" width="5.7109375" customWidth="1"/>
    <col min="26" max="26" width="9.14062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93" t="s">
        <v>215</v>
      </c>
      <c r="C2" s="394"/>
      <c r="D2" s="394"/>
      <c r="E2" s="394"/>
      <c r="F2" s="394"/>
      <c r="G2" s="394"/>
      <c r="H2" s="394"/>
      <c r="I2" s="394"/>
      <c r="J2" s="315" t="s">
        <v>15</v>
      </c>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94"/>
      <c r="C3" s="394"/>
      <c r="D3" s="394"/>
      <c r="E3" s="394"/>
      <c r="F3" s="394"/>
      <c r="G3" s="394"/>
      <c r="H3" s="394"/>
      <c r="I3" s="394"/>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94"/>
      <c r="C4" s="394"/>
      <c r="D4" s="394"/>
      <c r="E4" s="394"/>
      <c r="F4" s="394"/>
      <c r="G4" s="394"/>
      <c r="H4" s="394"/>
      <c r="I4" s="394"/>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26" t="s">
        <v>117</v>
      </c>
      <c r="C6" s="326"/>
      <c r="D6" s="327"/>
      <c r="E6" s="371" t="s">
        <v>201</v>
      </c>
      <c r="F6" s="372"/>
      <c r="G6" s="372"/>
      <c r="H6" s="372"/>
      <c r="I6" s="372"/>
      <c r="J6" s="38" t="str">
        <f>IF(AND('Mapa final'!$AD$13="Muy Alta",'Mapa final'!$AF$13="Leve"),CONCATENATE("R2C",'Mapa final'!$S$13),"")</f>
        <v/>
      </c>
      <c r="K6" s="39" t="str">
        <f>IF(AND('Mapa final'!$AD$13="Muy Alta",'Mapa final'!$AF$13="Leve"),CONCATENATE("R2C",'Mapa final'!$S$13),"")</f>
        <v/>
      </c>
      <c r="L6" s="39" t="str">
        <f>IF(AND('Mapa final'!$AD$13="Muy Alta",'Mapa final'!$AF$13="Leve"),CONCATENATE("R2C",'Mapa final'!$S$13),"")</f>
        <v/>
      </c>
      <c r="M6" s="39" t="str">
        <f>IF(AND('Mapa final'!$AD$13="Muy Alta",'Mapa final'!$AF$13="Leve"),CONCATENATE("R2C",'Mapa final'!$S$13),"")</f>
        <v/>
      </c>
      <c r="N6" s="39" t="str">
        <f>IF(AND('Mapa final'!$AD$13="Muy Alta",'Mapa final'!$AF$13="Leve"),CONCATENATE("R2C",'Mapa final'!$S$13),"")</f>
        <v/>
      </c>
      <c r="O6" s="40" t="str">
        <f>IF(AND('Mapa final'!$AD$13="Muy Alta",'Mapa final'!$AF$13="Leve"),CONCATENATE("R2C",'Mapa final'!$S$13),"")</f>
        <v/>
      </c>
      <c r="P6" s="38" t="str">
        <f>IF(AND('Mapa final'!$AD$13="Muy Alta",'Mapa final'!$AF$13="Leve"),CONCATENATE("R2C",'Mapa final'!$S$13),"")</f>
        <v/>
      </c>
      <c r="Q6" s="39" t="str">
        <f>IF(AND('Mapa final'!$AD$13="Muy Alta",'Mapa final'!$AF$13="Leve"),CONCATENATE("R2C",'Mapa final'!$S$13),"")</f>
        <v/>
      </c>
      <c r="R6" s="39" t="str">
        <f>IF(AND('Mapa final'!$AD$13="Muy Alta",'Mapa final'!$AF$13="Leve"),CONCATENATE("R2C",'Mapa final'!$S$13),"")</f>
        <v/>
      </c>
      <c r="S6" s="39" t="str">
        <f>IF(AND('Mapa final'!$AD$13="Muy Alta",'Mapa final'!$AF$13="Leve"),CONCATENATE("R2C",'Mapa final'!$S$13),"")</f>
        <v/>
      </c>
      <c r="T6" s="39" t="str">
        <f>IF(AND('Mapa final'!$AD$13="Muy Alta",'Mapa final'!$AF$13="Leve"),CONCATENATE("R2C",'Mapa final'!$S$13),"")</f>
        <v/>
      </c>
      <c r="U6" s="40" t="str">
        <f>IF(AND('Mapa final'!$AD$13="Muy Alta",'Mapa final'!$AF$13="Leve"),CONCATENATE("R2C",'Mapa final'!$S$13),"")</f>
        <v/>
      </c>
      <c r="V6" s="38" t="str">
        <f>IF(AND('Mapa final'!$AD$13="Muy Alta",'Mapa final'!$AF$13="Leve"),CONCATENATE("R2C",'Mapa final'!$S$13),"")</f>
        <v/>
      </c>
      <c r="W6" s="39" t="str">
        <f>IF(AND('Mapa final'!$AD$13="Muy Alta",'Mapa final'!$AF$13="Leve"),CONCATENATE("R2C",'Mapa final'!$S$13),"")</f>
        <v/>
      </c>
      <c r="X6" s="39" t="str">
        <f>IF(AND('Mapa final'!$AD$13="Muy Alta",'Mapa final'!$AF$13="Leve"),CONCATENATE("R2C",'Mapa final'!$S$13),"")</f>
        <v/>
      </c>
      <c r="Y6" s="39" t="str">
        <f>IF(AND('Mapa final'!$AD$13="Muy Alta",'Mapa final'!$AF$13="Leve"),CONCATENATE("R2C",'Mapa final'!$S$13),"")</f>
        <v/>
      </c>
      <c r="Z6" s="39" t="str">
        <f>IF(AND('Mapa final'!$AD$13="Muy Alta",'Mapa final'!$AF$13="Leve"),CONCATENATE("R2C",'Mapa final'!$S$13),"")</f>
        <v/>
      </c>
      <c r="AA6" s="40" t="str">
        <f>IF(AND('Mapa final'!$AD$13="Muy Alta",'Mapa final'!$AF$13="Leve"),CONCATENATE("R2C",'Mapa final'!$S$13),"")</f>
        <v/>
      </c>
      <c r="AB6" s="38" t="str">
        <f>IF(AND('Mapa final'!$AD$13="Muy Alta",'Mapa final'!$AF$13="Leve"),CONCATENATE("R2C",'Mapa final'!$S$13),"")</f>
        <v/>
      </c>
      <c r="AC6" s="39" t="str">
        <f>IF(AND('Mapa final'!$AD$13="Muy Alta",'Mapa final'!$AF$13="Leve"),CONCATENATE("R2C",'Mapa final'!$S$13),"")</f>
        <v/>
      </c>
      <c r="AD6" s="39" t="str">
        <f>IF(AND('Mapa final'!$AD$13="Muy Alta",'Mapa final'!$AF$13="Leve"),CONCATENATE("R2C",'Mapa final'!$S$13),"")</f>
        <v/>
      </c>
      <c r="AE6" s="39" t="str">
        <f>IF(AND('Mapa final'!$AD$13="Muy Alta",'Mapa final'!$AF$13="Leve"),CONCATENATE("R2C",'Mapa final'!$S$13),"")</f>
        <v/>
      </c>
      <c r="AF6" s="39" t="str">
        <f>IF(AND('Mapa final'!$AD$13="Muy Alta",'Mapa final'!$AF$13="Leve"),CONCATENATE("R2C",'Mapa final'!$S$13),"")</f>
        <v/>
      </c>
      <c r="AG6" s="39" t="str">
        <f>IF(AND('Mapa final'!$AD$13="Muy Alta",'Mapa final'!$AF$13="Leve"),CONCATENATE("R2C",'Mapa final'!$S$13),"")</f>
        <v/>
      </c>
      <c r="AH6" s="41" t="str">
        <f>IF(AND('Mapa final'!$AD$13="Muy Alta",'Mapa final'!$AF$13="Catastrófico"),CONCATENATE("R2C",'Mapa final'!$S$13),"")</f>
        <v/>
      </c>
      <c r="AI6" s="42" t="str">
        <f>IF(AND('Mapa final'!$AD$13="Muy Alta",'Mapa final'!$AF$13="Catastrófico"),CONCATENATE("R2C",'Mapa final'!$S$13),"")</f>
        <v/>
      </c>
      <c r="AJ6" s="42" t="str">
        <f>IF(AND('Mapa final'!$AD$13="Muy Alta",'Mapa final'!$AF$13="Catastrófico"),CONCATENATE("R2C",'Mapa final'!$S$13),"")</f>
        <v/>
      </c>
      <c r="AK6" s="42" t="str">
        <f>IF(AND('Mapa final'!$AD$13="Muy Alta",'Mapa final'!$AF$13="Catastrófico"),CONCATENATE("R2C",'Mapa final'!$S$13),"")</f>
        <v/>
      </c>
      <c r="AL6" s="42" t="str">
        <f>IF(AND('Mapa final'!$AD$13="Muy Alta",'Mapa final'!$AF$13="Catastrófico"),CONCATENATE("R2C",'Mapa final'!$S$13),"")</f>
        <v/>
      </c>
      <c r="AM6" s="43" t="str">
        <f>IF(AND('Mapa final'!$AD$13="Muy Alta",'Mapa final'!$AF$13="Catastrófico"),CONCATENATE("R2C",'Mapa final'!$S$13),"")</f>
        <v/>
      </c>
      <c r="AN6" s="70"/>
      <c r="AO6" s="384" t="s">
        <v>202</v>
      </c>
      <c r="AP6" s="385"/>
      <c r="AQ6" s="385"/>
      <c r="AR6" s="385"/>
      <c r="AS6" s="385"/>
      <c r="AT6" s="38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26"/>
      <c r="C7" s="326"/>
      <c r="D7" s="327"/>
      <c r="E7" s="367"/>
      <c r="F7" s="365"/>
      <c r="G7" s="365"/>
      <c r="H7" s="365"/>
      <c r="I7" s="365"/>
      <c r="J7" s="44" t="str">
        <f>IF(AND('Mapa final'!$AD$13="Muy Alta",'Mapa final'!$AF$13="Leve"),CONCATENATE("R2C",'Mapa final'!$S$13),"")</f>
        <v/>
      </c>
      <c r="K7" s="144" t="str">
        <f>IF(AND('Mapa final'!$AD$13="Muy Alta",'Mapa final'!$AF$13="Leve"),CONCATENATE("R2C",'Mapa final'!$S$13),"")</f>
        <v/>
      </c>
      <c r="L7" s="144" t="str">
        <f>IF(AND('Mapa final'!$AD$13="Muy Alta",'Mapa final'!$AF$13="Leve"),CONCATENATE("R2C",'Mapa final'!$S$13),"")</f>
        <v/>
      </c>
      <c r="M7" s="144" t="str">
        <f>IF(AND('Mapa final'!$AD$13="Muy Alta",'Mapa final'!$AF$13="Leve"),CONCATENATE("R2C",'Mapa final'!$S$13),"")</f>
        <v/>
      </c>
      <c r="N7" s="144" t="str">
        <f>IF(AND('Mapa final'!$AD$13="Muy Alta",'Mapa final'!$AF$13="Leve"),CONCATENATE("R2C",'Mapa final'!$S$13),"")</f>
        <v/>
      </c>
      <c r="O7" s="45" t="str">
        <f>IF(AND('Mapa final'!$AD$13="Muy Alta",'Mapa final'!$AF$13="Leve"),CONCATENATE("R2C",'Mapa final'!$S$13),"")</f>
        <v/>
      </c>
      <c r="P7" s="44" t="str">
        <f>IF(AND('Mapa final'!$AD$13="Muy Alta",'Mapa final'!$AF$13="Leve"),CONCATENATE("R2C",'Mapa final'!$S$13),"")</f>
        <v/>
      </c>
      <c r="Q7" s="144" t="str">
        <f>IF(AND('Mapa final'!$AD$13="Muy Alta",'Mapa final'!$AF$13="Leve"),CONCATENATE("R2C",'Mapa final'!$S$13),"")</f>
        <v/>
      </c>
      <c r="R7" s="144" t="str">
        <f>IF(AND('Mapa final'!$AD$13="Muy Alta",'Mapa final'!$AF$13="Leve"),CONCATENATE("R2C",'Mapa final'!$S$13),"")</f>
        <v/>
      </c>
      <c r="S7" s="144" t="str">
        <f>IF(AND('Mapa final'!$AD$13="Muy Alta",'Mapa final'!$AF$13="Leve"),CONCATENATE("R2C",'Mapa final'!$S$13),"")</f>
        <v/>
      </c>
      <c r="T7" s="144" t="str">
        <f>IF(AND('Mapa final'!$AD$13="Muy Alta",'Mapa final'!$AF$13="Leve"),CONCATENATE("R2C",'Mapa final'!$S$13),"")</f>
        <v/>
      </c>
      <c r="U7" s="45" t="str">
        <f>IF(AND('Mapa final'!$AD$13="Muy Alta",'Mapa final'!$AF$13="Leve"),CONCATENATE("R2C",'Mapa final'!$S$13),"")</f>
        <v/>
      </c>
      <c r="V7" s="44" t="str">
        <f>IF(AND('Mapa final'!$AD$13="Muy Alta",'Mapa final'!$AF$13="Leve"),CONCATENATE("R2C",'Mapa final'!$S$13),"")</f>
        <v/>
      </c>
      <c r="W7" s="144" t="str">
        <f>IF(AND('Mapa final'!$AD$13="Muy Alta",'Mapa final'!$AF$13="Leve"),CONCATENATE("R2C",'Mapa final'!$S$13),"")</f>
        <v/>
      </c>
      <c r="X7" s="144" t="str">
        <f>IF(AND('Mapa final'!$AD$13="Muy Alta",'Mapa final'!$AF$13="Leve"),CONCATENATE("R2C",'Mapa final'!$S$13),"")</f>
        <v/>
      </c>
      <c r="Y7" s="144" t="str">
        <f>IF(AND('Mapa final'!$AD$13="Muy Alta",'Mapa final'!$AF$13="Leve"),CONCATENATE("R2C",'Mapa final'!$S$13),"")</f>
        <v/>
      </c>
      <c r="Z7" s="144" t="str">
        <f>IF(AND('Mapa final'!$AD$13="Muy Alta",'Mapa final'!$AF$13="Leve"),CONCATENATE("R2C",'Mapa final'!$S$13),"")</f>
        <v/>
      </c>
      <c r="AA7" s="45" t="str">
        <f>IF(AND('Mapa final'!$AD$13="Muy Alta",'Mapa final'!$AF$13="Leve"),CONCATENATE("R2C",'Mapa final'!$S$13),"")</f>
        <v/>
      </c>
      <c r="AB7" s="44" t="str">
        <f>IF(AND('Mapa final'!$AD$13="Muy Alta",'Mapa final'!$AF$13="Leve"),CONCATENATE("R2C",'Mapa final'!$S$13),"")</f>
        <v/>
      </c>
      <c r="AC7" s="144" t="str">
        <f>IF(AND('Mapa final'!$AD$13="Muy Alta",'Mapa final'!$AF$13="Leve"),CONCATENATE("R2C",'Mapa final'!$S$13),"")</f>
        <v/>
      </c>
      <c r="AD7" s="144" t="str">
        <f>IF(AND('Mapa final'!$AD$13="Muy Alta",'Mapa final'!$AF$13="Leve"),CONCATENATE("R2C",'Mapa final'!$S$13),"")</f>
        <v/>
      </c>
      <c r="AE7" s="144" t="str">
        <f>IF(AND('Mapa final'!$AD$13="Muy Alta",'Mapa final'!$AF$13="Leve"),CONCATENATE("R2C",'Mapa final'!$S$13),"")</f>
        <v/>
      </c>
      <c r="AF7" s="144" t="str">
        <f>IF(AND('Mapa final'!$AD$13="Muy Alta",'Mapa final'!$AF$13="Leve"),CONCATENATE("R2C",'Mapa final'!$S$13),"")</f>
        <v/>
      </c>
      <c r="AG7" s="144" t="str">
        <f>IF(AND('Mapa final'!$AD$13="Muy Alta",'Mapa final'!$AF$13="Leve"),CONCATENATE("R2C",'Mapa final'!$S$13),"")</f>
        <v/>
      </c>
      <c r="AH7" s="46" t="str">
        <f>IF(AND('Mapa final'!$AD$13="Muy Alta",'Mapa final'!$AF$13="Catastrófico"),CONCATENATE("R2C",'Mapa final'!$S$13),"")</f>
        <v/>
      </c>
      <c r="AI7" s="146" t="str">
        <f>IF(AND('Mapa final'!$AD$13="Muy Alta",'Mapa final'!$AF$13="Catastrófico"),CONCATENATE("R2C",'Mapa final'!$S$13),"")</f>
        <v/>
      </c>
      <c r="AJ7" s="146" t="str">
        <f>IF(AND('Mapa final'!$AD$13="Muy Alta",'Mapa final'!$AF$13="Catastrófico"),CONCATENATE("R2C",'Mapa final'!$S$13),"")</f>
        <v/>
      </c>
      <c r="AK7" s="146" t="str">
        <f>IF(AND('Mapa final'!$AD$13="Muy Alta",'Mapa final'!$AF$13="Catastrófico"),CONCATENATE("R2C",'Mapa final'!$S$13),"")</f>
        <v/>
      </c>
      <c r="AL7" s="146" t="str">
        <f>IF(AND('Mapa final'!$AD$13="Muy Alta",'Mapa final'!$AF$13="Catastrófico"),CONCATENATE("R2C",'Mapa final'!$S$13),"")</f>
        <v/>
      </c>
      <c r="AM7" s="47" t="str">
        <f>IF(AND('Mapa final'!$AD$13="Muy Alta",'Mapa final'!$AF$13="Catastrófico"),CONCATENATE("R2C",'Mapa final'!$S$13),"")</f>
        <v/>
      </c>
      <c r="AN7" s="70"/>
      <c r="AO7" s="387"/>
      <c r="AP7" s="388"/>
      <c r="AQ7" s="388"/>
      <c r="AR7" s="388"/>
      <c r="AS7" s="388"/>
      <c r="AT7" s="38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26"/>
      <c r="C8" s="326"/>
      <c r="D8" s="327"/>
      <c r="E8" s="367"/>
      <c r="F8" s="365"/>
      <c r="G8" s="365"/>
      <c r="H8" s="365"/>
      <c r="I8" s="365"/>
      <c r="J8" s="44" t="str">
        <f>IF(AND('Mapa final'!$AD$13="Muy Alta",'Mapa final'!$AF$13="Leve"),CONCATENATE("R2C",'Mapa final'!$S$13),"")</f>
        <v/>
      </c>
      <c r="K8" s="144" t="str">
        <f>IF(AND('Mapa final'!$AD$13="Muy Alta",'Mapa final'!$AF$13="Leve"),CONCATENATE("R2C",'Mapa final'!$S$13),"")</f>
        <v/>
      </c>
      <c r="L8" s="144" t="str">
        <f>IF(AND('Mapa final'!$AD$13="Muy Alta",'Mapa final'!$AF$13="Leve"),CONCATENATE("R2C",'Mapa final'!$S$13),"")</f>
        <v/>
      </c>
      <c r="M8" s="144" t="str">
        <f>IF(AND('Mapa final'!$AD$13="Muy Alta",'Mapa final'!$AF$13="Leve"),CONCATENATE("R2C",'Mapa final'!$S$13),"")</f>
        <v/>
      </c>
      <c r="N8" s="144" t="str">
        <f>IF(AND('Mapa final'!$AD$13="Muy Alta",'Mapa final'!$AF$13="Leve"),CONCATENATE("R2C",'Mapa final'!$S$13),"")</f>
        <v/>
      </c>
      <c r="O8" s="45" t="str">
        <f>IF(AND('Mapa final'!$AD$13="Muy Alta",'Mapa final'!$AF$13="Leve"),CONCATENATE("R2C",'Mapa final'!$S$13),"")</f>
        <v/>
      </c>
      <c r="P8" s="44" t="str">
        <f>IF(AND('Mapa final'!$AD$13="Muy Alta",'Mapa final'!$AF$13="Leve"),CONCATENATE("R2C",'Mapa final'!$S$13),"")</f>
        <v/>
      </c>
      <c r="Q8" s="144" t="str">
        <f>IF(AND('Mapa final'!$AD$13="Muy Alta",'Mapa final'!$AF$13="Leve"),CONCATENATE("R2C",'Mapa final'!$S$13),"")</f>
        <v/>
      </c>
      <c r="R8" s="144" t="str">
        <f>IF(AND('Mapa final'!$AD$13="Muy Alta",'Mapa final'!$AF$13="Leve"),CONCATENATE("R2C",'Mapa final'!$S$13),"")</f>
        <v/>
      </c>
      <c r="S8" s="144" t="str">
        <f>IF(AND('Mapa final'!$AD$13="Muy Alta",'Mapa final'!$AF$13="Leve"),CONCATENATE("R2C",'Mapa final'!$S$13),"")</f>
        <v/>
      </c>
      <c r="T8" s="144" t="str">
        <f>IF(AND('Mapa final'!$AD$13="Muy Alta",'Mapa final'!$AF$13="Leve"),CONCATENATE("R2C",'Mapa final'!$S$13),"")</f>
        <v/>
      </c>
      <c r="U8" s="45" t="str">
        <f>IF(AND('Mapa final'!$AD$13="Muy Alta",'Mapa final'!$AF$13="Leve"),CONCATENATE("R2C",'Mapa final'!$S$13),"")</f>
        <v/>
      </c>
      <c r="V8" s="44" t="str">
        <f>IF(AND('Mapa final'!$AD$13="Muy Alta",'Mapa final'!$AF$13="Leve"),CONCATENATE("R2C",'Mapa final'!$S$13),"")</f>
        <v/>
      </c>
      <c r="W8" s="144" t="str">
        <f>IF(AND('Mapa final'!$AD$13="Muy Alta",'Mapa final'!$AF$13="Leve"),CONCATENATE("R2C",'Mapa final'!$S$13),"")</f>
        <v/>
      </c>
      <c r="X8" s="144" t="str">
        <f>IF(AND('Mapa final'!$AD$13="Muy Alta",'Mapa final'!$AF$13="Leve"),CONCATENATE("R2C",'Mapa final'!$S$13),"")</f>
        <v/>
      </c>
      <c r="Y8" s="144" t="str">
        <f>IF(AND('Mapa final'!$AD$13="Muy Alta",'Mapa final'!$AF$13="Leve"),CONCATENATE("R2C",'Mapa final'!$S$13),"")</f>
        <v/>
      </c>
      <c r="Z8" s="144" t="str">
        <f>IF(AND('Mapa final'!$AD$13="Muy Alta",'Mapa final'!$AF$13="Leve"),CONCATENATE("R2C",'Mapa final'!$S$13),"")</f>
        <v/>
      </c>
      <c r="AA8" s="45" t="str">
        <f>IF(AND('Mapa final'!$AD$13="Muy Alta",'Mapa final'!$AF$13="Leve"),CONCATENATE("R2C",'Mapa final'!$S$13),"")</f>
        <v/>
      </c>
      <c r="AB8" s="44" t="str">
        <f>IF(AND('Mapa final'!$AD$13="Muy Alta",'Mapa final'!$AF$13="Leve"),CONCATENATE("R2C",'Mapa final'!$S$13),"")</f>
        <v/>
      </c>
      <c r="AC8" s="144" t="str">
        <f>IF(AND('Mapa final'!$AD$13="Muy Alta",'Mapa final'!$AF$13="Leve"),CONCATENATE("R2C",'Mapa final'!$S$13),"")</f>
        <v/>
      </c>
      <c r="AD8" s="144" t="str">
        <f>IF(AND('Mapa final'!$AD$13="Muy Alta",'Mapa final'!$AF$13="Leve"),CONCATENATE("R2C",'Mapa final'!$S$13),"")</f>
        <v/>
      </c>
      <c r="AE8" s="144" t="str">
        <f>IF(AND('Mapa final'!$AD$13="Muy Alta",'Mapa final'!$AF$13="Leve"),CONCATENATE("R2C",'Mapa final'!$S$13),"")</f>
        <v/>
      </c>
      <c r="AF8" s="144" t="str">
        <f>IF(AND('Mapa final'!$AD$13="Muy Alta",'Mapa final'!$AF$13="Leve"),CONCATENATE("R2C",'Mapa final'!$S$13),"")</f>
        <v/>
      </c>
      <c r="AG8" s="144" t="str">
        <f>IF(AND('Mapa final'!$AD$13="Muy Alta",'Mapa final'!$AF$13="Leve"),CONCATENATE("R2C",'Mapa final'!$S$13),"")</f>
        <v/>
      </c>
      <c r="AH8" s="46" t="str">
        <f>IF(AND('Mapa final'!$AD$13="Muy Alta",'Mapa final'!$AF$13="Catastrófico"),CONCATENATE("R2C",'Mapa final'!$S$13),"")</f>
        <v/>
      </c>
      <c r="AI8" s="146" t="str">
        <f>IF(AND('Mapa final'!$AD$13="Muy Alta",'Mapa final'!$AF$13="Catastrófico"),CONCATENATE("R2C",'Mapa final'!$S$13),"")</f>
        <v/>
      </c>
      <c r="AJ8" s="146" t="str">
        <f>IF(AND('Mapa final'!$AD$13="Muy Alta",'Mapa final'!$AF$13="Catastrófico"),CONCATENATE("R2C",'Mapa final'!$S$13),"")</f>
        <v/>
      </c>
      <c r="AK8" s="146" t="str">
        <f>IF(AND('Mapa final'!$AD$13="Muy Alta",'Mapa final'!$AF$13="Catastrófico"),CONCATENATE("R2C",'Mapa final'!$S$13),"")</f>
        <v/>
      </c>
      <c r="AL8" s="146" t="str">
        <f>IF(AND('Mapa final'!$AD$13="Muy Alta",'Mapa final'!$AF$13="Catastrófico"),CONCATENATE("R2C",'Mapa final'!$S$13),"")</f>
        <v/>
      </c>
      <c r="AM8" s="47" t="str">
        <f>IF(AND('Mapa final'!$AD$13="Muy Alta",'Mapa final'!$AF$13="Catastrófico"),CONCATENATE("R2C",'Mapa final'!$S$13),"")</f>
        <v/>
      </c>
      <c r="AN8" s="70"/>
      <c r="AO8" s="387"/>
      <c r="AP8" s="388"/>
      <c r="AQ8" s="388"/>
      <c r="AR8" s="388"/>
      <c r="AS8" s="388"/>
      <c r="AT8" s="38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26"/>
      <c r="C9" s="326"/>
      <c r="D9" s="327"/>
      <c r="E9" s="367"/>
      <c r="F9" s="365"/>
      <c r="G9" s="365"/>
      <c r="H9" s="365"/>
      <c r="I9" s="365"/>
      <c r="J9" s="44" t="str">
        <f>IF(AND('Mapa final'!$AD$13="Muy Alta",'Mapa final'!$AF$13="Leve"),CONCATENATE("R2C",'Mapa final'!$S$13),"")</f>
        <v/>
      </c>
      <c r="K9" s="144" t="str">
        <f>IF(AND('Mapa final'!$AD$13="Muy Alta",'Mapa final'!$AF$13="Leve"),CONCATENATE("R2C",'Mapa final'!$S$13),"")</f>
        <v/>
      </c>
      <c r="L9" s="144" t="str">
        <f>IF(AND('Mapa final'!$AD$13="Muy Alta",'Mapa final'!$AF$13="Leve"),CONCATENATE("R2C",'Mapa final'!$S$13),"")</f>
        <v/>
      </c>
      <c r="M9" s="144" t="str">
        <f>IF(AND('Mapa final'!$AD$13="Muy Alta",'Mapa final'!$AF$13="Leve"),CONCATENATE("R2C",'Mapa final'!$S$13),"")</f>
        <v/>
      </c>
      <c r="N9" s="144" t="str">
        <f>IF(AND('Mapa final'!$AD$13="Muy Alta",'Mapa final'!$AF$13="Leve"),CONCATENATE("R2C",'Mapa final'!$S$13),"")</f>
        <v/>
      </c>
      <c r="O9" s="45" t="str">
        <f>IF(AND('Mapa final'!$AD$13="Muy Alta",'Mapa final'!$AF$13="Leve"),CONCATENATE("R2C",'Mapa final'!$S$13),"")</f>
        <v/>
      </c>
      <c r="P9" s="44" t="str">
        <f>IF(AND('Mapa final'!$AD$13="Muy Alta",'Mapa final'!$AF$13="Leve"),CONCATENATE("R2C",'Mapa final'!$S$13),"")</f>
        <v/>
      </c>
      <c r="Q9" s="144" t="str">
        <f>IF(AND('Mapa final'!$AD$13="Muy Alta",'Mapa final'!$AF$13="Leve"),CONCATENATE("R2C",'Mapa final'!$S$13),"")</f>
        <v/>
      </c>
      <c r="R9" s="144" t="str">
        <f>IF(AND('Mapa final'!$AD$13="Muy Alta",'Mapa final'!$AF$13="Leve"),CONCATENATE("R2C",'Mapa final'!$S$13),"")</f>
        <v/>
      </c>
      <c r="S9" s="144" t="str">
        <f>IF(AND('Mapa final'!$AD$13="Muy Alta",'Mapa final'!$AF$13="Leve"),CONCATENATE("R2C",'Mapa final'!$S$13),"")</f>
        <v/>
      </c>
      <c r="T9" s="144" t="str">
        <f>IF(AND('Mapa final'!$AD$13="Muy Alta",'Mapa final'!$AF$13="Leve"),CONCATENATE("R2C",'Mapa final'!$S$13),"")</f>
        <v/>
      </c>
      <c r="U9" s="45" t="str">
        <f>IF(AND('Mapa final'!$AD$13="Muy Alta",'Mapa final'!$AF$13="Leve"),CONCATENATE("R2C",'Mapa final'!$S$13),"")</f>
        <v/>
      </c>
      <c r="V9" s="44" t="str">
        <f>IF(AND('Mapa final'!$AD$13="Muy Alta",'Mapa final'!$AF$13="Leve"),CONCATENATE("R2C",'Mapa final'!$S$13),"")</f>
        <v/>
      </c>
      <c r="W9" s="144" t="str">
        <f>IF(AND('Mapa final'!$AD$13="Muy Alta",'Mapa final'!$AF$13="Leve"),CONCATENATE("R2C",'Mapa final'!$S$13),"")</f>
        <v/>
      </c>
      <c r="X9" s="144" t="str">
        <f>IF(AND('Mapa final'!$AD$13="Muy Alta",'Mapa final'!$AF$13="Leve"),CONCATENATE("R2C",'Mapa final'!$S$13),"")</f>
        <v/>
      </c>
      <c r="Y9" s="144" t="str">
        <f>IF(AND('Mapa final'!$AD$13="Muy Alta",'Mapa final'!$AF$13="Leve"),CONCATENATE("R2C",'Mapa final'!$S$13),"")</f>
        <v/>
      </c>
      <c r="Z9" s="144" t="str">
        <f>IF(AND('Mapa final'!$AD$13="Muy Alta",'Mapa final'!$AF$13="Leve"),CONCATENATE("R2C",'Mapa final'!$S$13),"")</f>
        <v/>
      </c>
      <c r="AA9" s="45" t="str">
        <f>IF(AND('Mapa final'!$AD$13="Muy Alta",'Mapa final'!$AF$13="Leve"),CONCATENATE("R2C",'Mapa final'!$S$13),"")</f>
        <v/>
      </c>
      <c r="AB9" s="44" t="str">
        <f>IF(AND('Mapa final'!$AD$13="Muy Alta",'Mapa final'!$AF$13="Leve"),CONCATENATE("R2C",'Mapa final'!$S$13),"")</f>
        <v/>
      </c>
      <c r="AC9" s="144" t="str">
        <f>IF(AND('Mapa final'!$AD$13="Muy Alta",'Mapa final'!$AF$13="Leve"),CONCATENATE("R2C",'Mapa final'!$S$13),"")</f>
        <v/>
      </c>
      <c r="AD9" s="144" t="str">
        <f>IF(AND('Mapa final'!$AD$13="Muy Alta",'Mapa final'!$AF$13="Leve"),CONCATENATE("R2C",'Mapa final'!$S$13),"")</f>
        <v/>
      </c>
      <c r="AE9" s="144" t="str">
        <f>IF(AND('Mapa final'!$AD$13="Muy Alta",'Mapa final'!$AF$13="Leve"),CONCATENATE("R2C",'Mapa final'!$S$13),"")</f>
        <v/>
      </c>
      <c r="AF9" s="144" t="str">
        <f>IF(AND('Mapa final'!$AD$13="Muy Alta",'Mapa final'!$AF$13="Leve"),CONCATENATE("R2C",'Mapa final'!$S$13),"")</f>
        <v/>
      </c>
      <c r="AG9" s="144" t="str">
        <f>IF(AND('Mapa final'!$AD$13="Muy Alta",'Mapa final'!$AF$13="Leve"),CONCATENATE("R2C",'Mapa final'!$S$13),"")</f>
        <v/>
      </c>
      <c r="AH9" s="46" t="str">
        <f>IF(AND('Mapa final'!$AD$13="Muy Alta",'Mapa final'!$AF$13="Catastrófico"),CONCATENATE("R2C",'Mapa final'!$S$13),"")</f>
        <v/>
      </c>
      <c r="AI9" s="146" t="str">
        <f>IF(AND('Mapa final'!$AD$13="Muy Alta",'Mapa final'!$AF$13="Catastrófico"),CONCATENATE("R2C",'Mapa final'!$S$13),"")</f>
        <v/>
      </c>
      <c r="AJ9" s="146" t="str">
        <f>IF(AND('Mapa final'!$AD$13="Muy Alta",'Mapa final'!$AF$13="Catastrófico"),CONCATENATE("R2C",'Mapa final'!$S$13),"")</f>
        <v/>
      </c>
      <c r="AK9" s="146" t="str">
        <f>IF(AND('Mapa final'!$AD$13="Muy Alta",'Mapa final'!$AF$13="Catastrófico"),CONCATENATE("R2C",'Mapa final'!$S$13),"")</f>
        <v/>
      </c>
      <c r="AL9" s="146" t="str">
        <f>IF(AND('Mapa final'!$AD$13="Muy Alta",'Mapa final'!$AF$13="Catastrófico"),CONCATENATE("R2C",'Mapa final'!$S$13),"")</f>
        <v/>
      </c>
      <c r="AM9" s="47" t="str">
        <f>IF(AND('Mapa final'!$AD$13="Muy Alta",'Mapa final'!$AF$13="Catastrófico"),CONCATENATE("R2C",'Mapa final'!$S$13),"")</f>
        <v/>
      </c>
      <c r="AN9" s="70"/>
      <c r="AO9" s="387"/>
      <c r="AP9" s="388"/>
      <c r="AQ9" s="388"/>
      <c r="AR9" s="388"/>
      <c r="AS9" s="388"/>
      <c r="AT9" s="38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26"/>
      <c r="C10" s="326"/>
      <c r="D10" s="327"/>
      <c r="E10" s="367"/>
      <c r="F10" s="365"/>
      <c r="G10" s="365"/>
      <c r="H10" s="365"/>
      <c r="I10" s="365"/>
      <c r="J10" s="44" t="str">
        <f>IF(AND('Mapa final'!$AD$13="Muy Alta",'Mapa final'!$AF$13="Leve"),CONCATENATE("R2C",'Mapa final'!$S$13),"")</f>
        <v/>
      </c>
      <c r="K10" s="144" t="str">
        <f>IF(AND('Mapa final'!$AD$13="Muy Alta",'Mapa final'!$AF$13="Leve"),CONCATENATE("R2C",'Mapa final'!$S$13),"")</f>
        <v/>
      </c>
      <c r="L10" s="144" t="str">
        <f>IF(AND('Mapa final'!$AD$13="Muy Alta",'Mapa final'!$AF$13="Leve"),CONCATENATE("R2C",'Mapa final'!$S$13),"")</f>
        <v/>
      </c>
      <c r="M10" s="144" t="str">
        <f>IF(AND('Mapa final'!$AD$13="Muy Alta",'Mapa final'!$AF$13="Leve"),CONCATENATE("R2C",'Mapa final'!$S$13),"")</f>
        <v/>
      </c>
      <c r="N10" s="144" t="str">
        <f>IF(AND('Mapa final'!$AD$13="Muy Alta",'Mapa final'!$AF$13="Leve"),CONCATENATE("R2C",'Mapa final'!$S$13),"")</f>
        <v/>
      </c>
      <c r="O10" s="45" t="str">
        <f>IF(AND('Mapa final'!$AD$13="Muy Alta",'Mapa final'!$AF$13="Leve"),CONCATENATE("R2C",'Mapa final'!$S$13),"")</f>
        <v/>
      </c>
      <c r="P10" s="44" t="str">
        <f>IF(AND('Mapa final'!$AD$13="Muy Alta",'Mapa final'!$AF$13="Leve"),CONCATENATE("R2C",'Mapa final'!$S$13),"")</f>
        <v/>
      </c>
      <c r="Q10" s="144" t="str">
        <f>IF(AND('Mapa final'!$AD$13="Muy Alta",'Mapa final'!$AF$13="Leve"),CONCATENATE("R2C",'Mapa final'!$S$13),"")</f>
        <v/>
      </c>
      <c r="R10" s="144" t="str">
        <f>IF(AND('Mapa final'!$AD$13="Muy Alta",'Mapa final'!$AF$13="Leve"),CONCATENATE("R2C",'Mapa final'!$S$13),"")</f>
        <v/>
      </c>
      <c r="S10" s="144" t="str">
        <f>IF(AND('Mapa final'!$AD$13="Muy Alta",'Mapa final'!$AF$13="Leve"),CONCATENATE("R2C",'Mapa final'!$S$13),"")</f>
        <v/>
      </c>
      <c r="T10" s="144" t="str">
        <f>IF(AND('Mapa final'!$AD$13="Muy Alta",'Mapa final'!$AF$13="Leve"),CONCATENATE("R2C",'Mapa final'!$S$13),"")</f>
        <v/>
      </c>
      <c r="U10" s="45" t="str">
        <f>IF(AND('Mapa final'!$AD$13="Muy Alta",'Mapa final'!$AF$13="Leve"),CONCATENATE("R2C",'Mapa final'!$S$13),"")</f>
        <v/>
      </c>
      <c r="V10" s="44" t="str">
        <f>IF(AND('Mapa final'!$AD$13="Muy Alta",'Mapa final'!$AF$13="Leve"),CONCATENATE("R2C",'Mapa final'!$S$13),"")</f>
        <v/>
      </c>
      <c r="W10" s="144" t="str">
        <f>IF(AND('Mapa final'!$AD$13="Muy Alta",'Mapa final'!$AF$13="Leve"),CONCATENATE("R2C",'Mapa final'!$S$13),"")</f>
        <v/>
      </c>
      <c r="X10" s="144" t="str">
        <f>IF(AND('Mapa final'!$AD$13="Muy Alta",'Mapa final'!$AF$13="Leve"),CONCATENATE("R2C",'Mapa final'!$S$13),"")</f>
        <v/>
      </c>
      <c r="Y10" s="144" t="str">
        <f>IF(AND('Mapa final'!$AD$13="Muy Alta",'Mapa final'!$AF$13="Leve"),CONCATENATE("R2C",'Mapa final'!$S$13),"")</f>
        <v/>
      </c>
      <c r="Z10" s="144" t="str">
        <f>IF(AND('Mapa final'!$AD$13="Muy Alta",'Mapa final'!$AF$13="Leve"),CONCATENATE("R2C",'Mapa final'!$S$13),"")</f>
        <v/>
      </c>
      <c r="AA10" s="45" t="str">
        <f>IF(AND('Mapa final'!$AD$13="Muy Alta",'Mapa final'!$AF$13="Leve"),CONCATENATE("R2C",'Mapa final'!$S$13),"")</f>
        <v/>
      </c>
      <c r="AB10" s="44" t="str">
        <f>IF(AND('Mapa final'!$AD$13="Muy Alta",'Mapa final'!$AF$13="Leve"),CONCATENATE("R2C",'Mapa final'!$S$13),"")</f>
        <v/>
      </c>
      <c r="AC10" s="144" t="str">
        <f>IF(AND('Mapa final'!$AD$13="Muy Alta",'Mapa final'!$AF$13="Leve"),CONCATENATE("R2C",'Mapa final'!$S$13),"")</f>
        <v/>
      </c>
      <c r="AD10" s="144" t="str">
        <f>IF(AND('Mapa final'!$AD$13="Muy Alta",'Mapa final'!$AF$13="Leve"),CONCATENATE("R2C",'Mapa final'!$S$13),"")</f>
        <v/>
      </c>
      <c r="AE10" s="144" t="str">
        <f>IF(AND('Mapa final'!$AD$13="Muy Alta",'Mapa final'!$AF$13="Leve"),CONCATENATE("R2C",'Mapa final'!$S$13),"")</f>
        <v/>
      </c>
      <c r="AF10" s="144" t="str">
        <f>IF(AND('Mapa final'!$AD$13="Muy Alta",'Mapa final'!$AF$13="Leve"),CONCATENATE("R2C",'Mapa final'!$S$13),"")</f>
        <v/>
      </c>
      <c r="AG10" s="144" t="str">
        <f>IF(AND('Mapa final'!$AD$13="Muy Alta",'Mapa final'!$AF$13="Leve"),CONCATENATE("R2C",'Mapa final'!$S$13),"")</f>
        <v/>
      </c>
      <c r="AH10" s="46" t="str">
        <f>IF(AND('Mapa final'!$AD$13="Muy Alta",'Mapa final'!$AF$13="Catastrófico"),CONCATENATE("R2C",'Mapa final'!$S$13),"")</f>
        <v/>
      </c>
      <c r="AI10" s="146" t="str">
        <f>IF(AND('Mapa final'!$AD$13="Muy Alta",'Mapa final'!$AF$13="Catastrófico"),CONCATENATE("R2C",'Mapa final'!$S$13),"")</f>
        <v/>
      </c>
      <c r="AJ10" s="146" t="str">
        <f>IF(AND('Mapa final'!$AD$13="Muy Alta",'Mapa final'!$AF$13="Catastrófico"),CONCATENATE("R2C",'Mapa final'!$S$13),"")</f>
        <v/>
      </c>
      <c r="AK10" s="146" t="str">
        <f>IF(AND('Mapa final'!$AD$13="Muy Alta",'Mapa final'!$AF$13="Catastrófico"),CONCATENATE("R2C",'Mapa final'!$S$13),"")</f>
        <v/>
      </c>
      <c r="AL10" s="146" t="str">
        <f>IF(AND('Mapa final'!$AD$13="Muy Alta",'Mapa final'!$AF$13="Catastrófico"),CONCATENATE("R2C",'Mapa final'!$S$13),"")</f>
        <v/>
      </c>
      <c r="AM10" s="47" t="str">
        <f>IF(AND('Mapa final'!$AD$13="Muy Alta",'Mapa final'!$AF$13="Catastrófico"),CONCATENATE("R2C",'Mapa final'!$S$13),"")</f>
        <v/>
      </c>
      <c r="AN10" s="70"/>
      <c r="AO10" s="387"/>
      <c r="AP10" s="388"/>
      <c r="AQ10" s="388"/>
      <c r="AR10" s="388"/>
      <c r="AS10" s="388"/>
      <c r="AT10" s="38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26"/>
      <c r="C11" s="326"/>
      <c r="D11" s="327"/>
      <c r="E11" s="367"/>
      <c r="F11" s="365"/>
      <c r="G11" s="365"/>
      <c r="H11" s="365"/>
      <c r="I11" s="365"/>
      <c r="J11" s="44" t="str">
        <f>IF(AND('Mapa final'!$AD$13="Muy Alta",'Mapa final'!$AF$13="Leve"),CONCATENATE("R2C",'Mapa final'!$S$13),"")</f>
        <v/>
      </c>
      <c r="K11" s="144" t="str">
        <f>IF(AND('Mapa final'!$AD$13="Muy Alta",'Mapa final'!$AF$13="Leve"),CONCATENATE("R2C",'Mapa final'!$S$13),"")</f>
        <v/>
      </c>
      <c r="L11" s="144" t="str">
        <f>IF(AND('Mapa final'!$AD$13="Muy Alta",'Mapa final'!$AF$13="Leve"),CONCATENATE("R2C",'Mapa final'!$S$13),"")</f>
        <v/>
      </c>
      <c r="M11" s="144" t="str">
        <f>IF(AND('Mapa final'!$AD$13="Muy Alta",'Mapa final'!$AF$13="Leve"),CONCATENATE("R2C",'Mapa final'!$S$13),"")</f>
        <v/>
      </c>
      <c r="N11" s="144" t="str">
        <f>IF(AND('Mapa final'!$AD$13="Muy Alta",'Mapa final'!$AF$13="Leve"),CONCATENATE("R2C",'Mapa final'!$S$13),"")</f>
        <v/>
      </c>
      <c r="O11" s="45" t="str">
        <f>IF(AND('Mapa final'!$AD$13="Muy Alta",'Mapa final'!$AF$13="Leve"),CONCATENATE("R2C",'Mapa final'!$S$13),"")</f>
        <v/>
      </c>
      <c r="P11" s="44" t="str">
        <f>IF(AND('Mapa final'!$AD$13="Muy Alta",'Mapa final'!$AF$13="Leve"),CONCATENATE("R2C",'Mapa final'!$S$13),"")</f>
        <v/>
      </c>
      <c r="Q11" s="144" t="str">
        <f>IF(AND('Mapa final'!$AD$13="Muy Alta",'Mapa final'!$AF$13="Leve"),CONCATENATE("R2C",'Mapa final'!$S$13),"")</f>
        <v/>
      </c>
      <c r="R11" s="144" t="str">
        <f>IF(AND('Mapa final'!$AD$13="Muy Alta",'Mapa final'!$AF$13="Leve"),CONCATENATE("R2C",'Mapa final'!$S$13),"")</f>
        <v/>
      </c>
      <c r="S11" s="144" t="str">
        <f>IF(AND('Mapa final'!$AD$13="Muy Alta",'Mapa final'!$AF$13="Leve"),CONCATENATE("R2C",'Mapa final'!$S$13),"")</f>
        <v/>
      </c>
      <c r="T11" s="144" t="str">
        <f>IF(AND('Mapa final'!$AD$13="Muy Alta",'Mapa final'!$AF$13="Leve"),CONCATENATE("R2C",'Mapa final'!$S$13),"")</f>
        <v/>
      </c>
      <c r="U11" s="45" t="str">
        <f>IF(AND('Mapa final'!$AD$13="Muy Alta",'Mapa final'!$AF$13="Leve"),CONCATENATE("R2C",'Mapa final'!$S$13),"")</f>
        <v/>
      </c>
      <c r="V11" s="44" t="str">
        <f>IF(AND('Mapa final'!$AD$13="Muy Alta",'Mapa final'!$AF$13="Leve"),CONCATENATE("R2C",'Mapa final'!$S$13),"")</f>
        <v/>
      </c>
      <c r="W11" s="144" t="str">
        <f>IF(AND('Mapa final'!$AD$13="Muy Alta",'Mapa final'!$AF$13="Leve"),CONCATENATE("R2C",'Mapa final'!$S$13),"")</f>
        <v/>
      </c>
      <c r="X11" s="144" t="str">
        <f>IF(AND('Mapa final'!$AD$13="Muy Alta",'Mapa final'!$AF$13="Leve"),CONCATENATE("R2C",'Mapa final'!$S$13),"")</f>
        <v/>
      </c>
      <c r="Y11" s="144" t="str">
        <f>IF(AND('Mapa final'!$AD$13="Muy Alta",'Mapa final'!$AF$13="Leve"),CONCATENATE("R2C",'Mapa final'!$S$13),"")</f>
        <v/>
      </c>
      <c r="Z11" s="144" t="str">
        <f>IF(AND('Mapa final'!$AD$13="Muy Alta",'Mapa final'!$AF$13="Leve"),CONCATENATE("R2C",'Mapa final'!$S$13),"")</f>
        <v/>
      </c>
      <c r="AA11" s="45" t="str">
        <f>IF(AND('Mapa final'!$AD$13="Muy Alta",'Mapa final'!$AF$13="Leve"),CONCATENATE("R2C",'Mapa final'!$S$13),"")</f>
        <v/>
      </c>
      <c r="AB11" s="44" t="str">
        <f>IF(AND('Mapa final'!$AD$13="Muy Alta",'Mapa final'!$AF$13="Leve"),CONCATENATE("R2C",'Mapa final'!$S$13),"")</f>
        <v/>
      </c>
      <c r="AC11" s="144" t="str">
        <f>IF(AND('Mapa final'!$AD$13="Muy Alta",'Mapa final'!$AF$13="Leve"),CONCATENATE("R2C",'Mapa final'!$S$13),"")</f>
        <v/>
      </c>
      <c r="AD11" s="144" t="str">
        <f>IF(AND('Mapa final'!$AD$13="Muy Alta",'Mapa final'!$AF$13="Leve"),CONCATENATE("R2C",'Mapa final'!$S$13),"")</f>
        <v/>
      </c>
      <c r="AE11" s="144" t="str">
        <f>IF(AND('Mapa final'!$AD$13="Muy Alta",'Mapa final'!$AF$13="Leve"),CONCATENATE("R2C",'Mapa final'!$S$13),"")</f>
        <v/>
      </c>
      <c r="AF11" s="144" t="str">
        <f>IF(AND('Mapa final'!$AD$13="Muy Alta",'Mapa final'!$AF$13="Leve"),CONCATENATE("R2C",'Mapa final'!$S$13),"")</f>
        <v/>
      </c>
      <c r="AG11" s="144" t="str">
        <f>IF(AND('Mapa final'!$AD$13="Muy Alta",'Mapa final'!$AF$13="Leve"),CONCATENATE("R2C",'Mapa final'!$S$13),"")</f>
        <v/>
      </c>
      <c r="AH11" s="46" t="str">
        <f>IF(AND('Mapa final'!$AD$13="Muy Alta",'Mapa final'!$AF$13="Catastrófico"),CONCATENATE("R2C",'Mapa final'!$S$13),"")</f>
        <v/>
      </c>
      <c r="AI11" s="146" t="str">
        <f>IF(AND('Mapa final'!$AD$13="Muy Alta",'Mapa final'!$AF$13="Catastrófico"),CONCATENATE("R2C",'Mapa final'!$S$13),"")</f>
        <v/>
      </c>
      <c r="AJ11" s="146" t="str">
        <f>IF(AND('Mapa final'!$AD$13="Muy Alta",'Mapa final'!$AF$13="Catastrófico"),CONCATENATE("R2C",'Mapa final'!$S$13),"")</f>
        <v/>
      </c>
      <c r="AK11" s="146" t="str">
        <f>IF(AND('Mapa final'!$AD$13="Muy Alta",'Mapa final'!$AF$13="Catastrófico"),CONCATENATE("R2C",'Mapa final'!$S$13),"")</f>
        <v/>
      </c>
      <c r="AL11" s="146" t="str">
        <f>IF(AND('Mapa final'!$AD$13="Muy Alta",'Mapa final'!$AF$13="Catastrófico"),CONCATENATE("R2C",'Mapa final'!$S$13),"")</f>
        <v/>
      </c>
      <c r="AM11" s="47" t="str">
        <f>IF(AND('Mapa final'!$AD$13="Muy Alta",'Mapa final'!$AF$13="Catastrófico"),CONCATENATE("R2C",'Mapa final'!$S$13),"")</f>
        <v/>
      </c>
      <c r="AN11" s="70"/>
      <c r="AO11" s="387"/>
      <c r="AP11" s="388"/>
      <c r="AQ11" s="388"/>
      <c r="AR11" s="388"/>
      <c r="AS11" s="388"/>
      <c r="AT11" s="38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26"/>
      <c r="C12" s="326"/>
      <c r="D12" s="327"/>
      <c r="E12" s="367"/>
      <c r="F12" s="365"/>
      <c r="G12" s="365"/>
      <c r="H12" s="365"/>
      <c r="I12" s="365"/>
      <c r="J12" s="44" t="str">
        <f>IF(AND('Mapa final'!$AD$13="Muy Alta",'Mapa final'!$AF$13="Leve"),CONCATENATE("R2C",'Mapa final'!$S$13),"")</f>
        <v/>
      </c>
      <c r="K12" s="144" t="str">
        <f>IF(AND('Mapa final'!$AD$13="Muy Alta",'Mapa final'!$AF$13="Leve"),CONCATENATE("R2C",'Mapa final'!$S$13),"")</f>
        <v/>
      </c>
      <c r="L12" s="144" t="str">
        <f>IF(AND('Mapa final'!$AD$13="Muy Alta",'Mapa final'!$AF$13="Leve"),CONCATENATE("R2C",'Mapa final'!$S$13),"")</f>
        <v/>
      </c>
      <c r="M12" s="144" t="str">
        <f>IF(AND('Mapa final'!$AD$13="Muy Alta",'Mapa final'!$AF$13="Leve"),CONCATENATE("R2C",'Mapa final'!$S$13),"")</f>
        <v/>
      </c>
      <c r="N12" s="144" t="str">
        <f>IF(AND('Mapa final'!$AD$13="Muy Alta",'Mapa final'!$AF$13="Leve"),CONCATENATE("R2C",'Mapa final'!$S$13),"")</f>
        <v/>
      </c>
      <c r="O12" s="45" t="str">
        <f>IF(AND('Mapa final'!$AD$13="Muy Alta",'Mapa final'!$AF$13="Leve"),CONCATENATE("R2C",'Mapa final'!$S$13),"")</f>
        <v/>
      </c>
      <c r="P12" s="44" t="str">
        <f>IF(AND('Mapa final'!$AD$13="Muy Alta",'Mapa final'!$AF$13="Leve"),CONCATENATE("R2C",'Mapa final'!$S$13),"")</f>
        <v/>
      </c>
      <c r="Q12" s="144" t="str">
        <f>IF(AND('Mapa final'!$AD$13="Muy Alta",'Mapa final'!$AF$13="Leve"),CONCATENATE("R2C",'Mapa final'!$S$13),"")</f>
        <v/>
      </c>
      <c r="R12" s="144" t="str">
        <f>IF(AND('Mapa final'!$AD$13="Muy Alta",'Mapa final'!$AF$13="Leve"),CONCATENATE("R2C",'Mapa final'!$S$13),"")</f>
        <v/>
      </c>
      <c r="S12" s="144" t="str">
        <f>IF(AND('Mapa final'!$AD$13="Muy Alta",'Mapa final'!$AF$13="Leve"),CONCATENATE("R2C",'Mapa final'!$S$13),"")</f>
        <v/>
      </c>
      <c r="T12" s="144" t="str">
        <f>IF(AND('Mapa final'!$AD$13="Muy Alta",'Mapa final'!$AF$13="Leve"),CONCATENATE("R2C",'Mapa final'!$S$13),"")</f>
        <v/>
      </c>
      <c r="U12" s="45" t="str">
        <f>IF(AND('Mapa final'!$AD$13="Muy Alta",'Mapa final'!$AF$13="Leve"),CONCATENATE("R2C",'Mapa final'!$S$13),"")</f>
        <v/>
      </c>
      <c r="V12" s="44" t="str">
        <f>IF(AND('Mapa final'!$AD$13="Muy Alta",'Mapa final'!$AF$13="Leve"),CONCATENATE("R2C",'Mapa final'!$S$13),"")</f>
        <v/>
      </c>
      <c r="W12" s="144" t="str">
        <f>IF(AND('Mapa final'!$AD$13="Muy Alta",'Mapa final'!$AF$13="Leve"),CONCATENATE("R2C",'Mapa final'!$S$13),"")</f>
        <v/>
      </c>
      <c r="X12" s="144" t="str">
        <f>IF(AND('Mapa final'!$AD$13="Muy Alta",'Mapa final'!$AF$13="Leve"),CONCATENATE("R2C",'Mapa final'!$S$13),"")</f>
        <v/>
      </c>
      <c r="Y12" s="144" t="str">
        <f>IF(AND('Mapa final'!$AD$13="Muy Alta",'Mapa final'!$AF$13="Leve"),CONCATENATE("R2C",'Mapa final'!$S$13),"")</f>
        <v/>
      </c>
      <c r="Z12" s="144" t="str">
        <f>IF(AND('Mapa final'!$AD$13="Muy Alta",'Mapa final'!$AF$13="Leve"),CONCATENATE("R2C",'Mapa final'!$S$13),"")</f>
        <v/>
      </c>
      <c r="AA12" s="45" t="str">
        <f>IF(AND('Mapa final'!$AD$13="Muy Alta",'Mapa final'!$AF$13="Leve"),CONCATENATE("R2C",'Mapa final'!$S$13),"")</f>
        <v/>
      </c>
      <c r="AB12" s="44" t="str">
        <f>IF(AND('Mapa final'!$AD$13="Muy Alta",'Mapa final'!$AF$13="Leve"),CONCATENATE("R2C",'Mapa final'!$S$13),"")</f>
        <v/>
      </c>
      <c r="AC12" s="144" t="str">
        <f>IF(AND('Mapa final'!$AD$13="Muy Alta",'Mapa final'!$AF$13="Leve"),CONCATENATE("R2C",'Mapa final'!$S$13),"")</f>
        <v/>
      </c>
      <c r="AD12" s="144" t="str">
        <f>IF(AND('Mapa final'!$AD$13="Muy Alta",'Mapa final'!$AF$13="Leve"),CONCATENATE("R2C",'Mapa final'!$S$13),"")</f>
        <v/>
      </c>
      <c r="AE12" s="144" t="str">
        <f>IF(AND('Mapa final'!$AD$13="Muy Alta",'Mapa final'!$AF$13="Leve"),CONCATENATE("R2C",'Mapa final'!$S$13),"")</f>
        <v/>
      </c>
      <c r="AF12" s="144" t="str">
        <f>IF(AND('Mapa final'!$AD$13="Muy Alta",'Mapa final'!$AF$13="Leve"),CONCATENATE("R2C",'Mapa final'!$S$13),"")</f>
        <v/>
      </c>
      <c r="AG12" s="144" t="str">
        <f>IF(AND('Mapa final'!$AD$13="Muy Alta",'Mapa final'!$AF$13="Leve"),CONCATENATE("R2C",'Mapa final'!$S$13),"")</f>
        <v/>
      </c>
      <c r="AH12" s="46" t="str">
        <f>IF(AND('Mapa final'!$AD$13="Muy Alta",'Mapa final'!$AF$13="Catastrófico"),CONCATENATE("R2C",'Mapa final'!$S$13),"")</f>
        <v/>
      </c>
      <c r="AI12" s="146" t="str">
        <f>IF(AND('Mapa final'!$AD$13="Muy Alta",'Mapa final'!$AF$13="Catastrófico"),CONCATENATE("R2C",'Mapa final'!$S$13),"")</f>
        <v/>
      </c>
      <c r="AJ12" s="146" t="str">
        <f>IF(AND('Mapa final'!$AD$13="Muy Alta",'Mapa final'!$AF$13="Catastrófico"),CONCATENATE("R2C",'Mapa final'!$S$13),"")</f>
        <v/>
      </c>
      <c r="AK12" s="146" t="str">
        <f>IF(AND('Mapa final'!$AD$13="Muy Alta",'Mapa final'!$AF$13="Catastrófico"),CONCATENATE("R2C",'Mapa final'!$S$13),"")</f>
        <v/>
      </c>
      <c r="AL12" s="146" t="str">
        <f>IF(AND('Mapa final'!$AD$13="Muy Alta",'Mapa final'!$AF$13="Catastrófico"),CONCATENATE("R2C",'Mapa final'!$S$13),"")</f>
        <v/>
      </c>
      <c r="AM12" s="47" t="str">
        <f>IF(AND('Mapa final'!$AD$13="Muy Alta",'Mapa final'!$AF$13="Catastrófico"),CONCATENATE("R2C",'Mapa final'!$S$13),"")</f>
        <v/>
      </c>
      <c r="AN12" s="70"/>
      <c r="AO12" s="387"/>
      <c r="AP12" s="388"/>
      <c r="AQ12" s="388"/>
      <c r="AR12" s="388"/>
      <c r="AS12" s="388"/>
      <c r="AT12" s="38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26"/>
      <c r="C13" s="326"/>
      <c r="D13" s="327"/>
      <c r="E13" s="367"/>
      <c r="F13" s="365"/>
      <c r="G13" s="365"/>
      <c r="H13" s="365"/>
      <c r="I13" s="365"/>
      <c r="J13" s="44" t="str">
        <f>IF(AND('Mapa final'!$AD$13="Muy Alta",'Mapa final'!$AF$13="Leve"),CONCATENATE("R2C",'Mapa final'!$S$13),"")</f>
        <v/>
      </c>
      <c r="K13" s="144" t="str">
        <f>IF(AND('Mapa final'!$AD$13="Muy Alta",'Mapa final'!$AF$13="Leve"),CONCATENATE("R2C",'Mapa final'!$S$13),"")</f>
        <v/>
      </c>
      <c r="L13" s="144" t="str">
        <f>IF(AND('Mapa final'!$AD$13="Muy Alta",'Mapa final'!$AF$13="Leve"),CONCATENATE("R2C",'Mapa final'!$S$13),"")</f>
        <v/>
      </c>
      <c r="M13" s="144" t="str">
        <f>IF(AND('Mapa final'!$AD$13="Muy Alta",'Mapa final'!$AF$13="Leve"),CONCATENATE("R2C",'Mapa final'!$S$13),"")</f>
        <v/>
      </c>
      <c r="N13" s="144" t="str">
        <f>IF(AND('Mapa final'!$AD$13="Muy Alta",'Mapa final'!$AF$13="Leve"),CONCATENATE("R2C",'Mapa final'!$S$13),"")</f>
        <v/>
      </c>
      <c r="O13" s="45" t="str">
        <f>IF(AND('Mapa final'!$AD$13="Muy Alta",'Mapa final'!$AF$13="Leve"),CONCATENATE("R2C",'Mapa final'!$S$13),"")</f>
        <v/>
      </c>
      <c r="P13" s="44" t="str">
        <f>IF(AND('Mapa final'!$AD$13="Muy Alta",'Mapa final'!$AF$13="Leve"),CONCATENATE("R2C",'Mapa final'!$S$13),"")</f>
        <v/>
      </c>
      <c r="Q13" s="144" t="str">
        <f>IF(AND('Mapa final'!$AD$13="Muy Alta",'Mapa final'!$AF$13="Leve"),CONCATENATE("R2C",'Mapa final'!$S$13),"")</f>
        <v/>
      </c>
      <c r="R13" s="144" t="str">
        <f>IF(AND('Mapa final'!$AD$13="Muy Alta",'Mapa final'!$AF$13="Leve"),CONCATENATE("R2C",'Mapa final'!$S$13),"")</f>
        <v/>
      </c>
      <c r="S13" s="144" t="str">
        <f>IF(AND('Mapa final'!$AD$13="Muy Alta",'Mapa final'!$AF$13="Leve"),CONCATENATE("R2C",'Mapa final'!$S$13),"")</f>
        <v/>
      </c>
      <c r="T13" s="144" t="str">
        <f>IF(AND('Mapa final'!$AD$13="Muy Alta",'Mapa final'!$AF$13="Leve"),CONCATENATE("R2C",'Mapa final'!$S$13),"")</f>
        <v/>
      </c>
      <c r="U13" s="45" t="str">
        <f>IF(AND('Mapa final'!$AD$13="Muy Alta",'Mapa final'!$AF$13="Leve"),CONCATENATE("R2C",'Mapa final'!$S$13),"")</f>
        <v/>
      </c>
      <c r="V13" s="44" t="str">
        <f>IF(AND('Mapa final'!$AD$13="Muy Alta",'Mapa final'!$AF$13="Leve"),CONCATENATE("R2C",'Mapa final'!$S$13),"")</f>
        <v/>
      </c>
      <c r="W13" s="144" t="str">
        <f>IF(AND('Mapa final'!$AD$13="Muy Alta",'Mapa final'!$AF$13="Leve"),CONCATENATE("R2C",'Mapa final'!$S$13),"")</f>
        <v/>
      </c>
      <c r="X13" s="144" t="str">
        <f>IF(AND('Mapa final'!$AD$13="Muy Alta",'Mapa final'!$AF$13="Leve"),CONCATENATE("R2C",'Mapa final'!$S$13),"")</f>
        <v/>
      </c>
      <c r="Y13" s="144" t="str">
        <f>IF(AND('Mapa final'!$AD$13="Muy Alta",'Mapa final'!$AF$13="Leve"),CONCATENATE("R2C",'Mapa final'!$S$13),"")</f>
        <v/>
      </c>
      <c r="Z13" s="144" t="str">
        <f>IF(AND('Mapa final'!$AD$13="Muy Alta",'Mapa final'!$AF$13="Leve"),CONCATENATE("R2C",'Mapa final'!$S$13),"")</f>
        <v/>
      </c>
      <c r="AA13" s="45" t="str">
        <f>IF(AND('Mapa final'!$AD$13="Muy Alta",'Mapa final'!$AF$13="Leve"),CONCATENATE("R2C",'Mapa final'!$S$13),"")</f>
        <v/>
      </c>
      <c r="AB13" s="44" t="str">
        <f>IF(AND('Mapa final'!$AD$13="Muy Alta",'Mapa final'!$AF$13="Leve"),CONCATENATE("R2C",'Mapa final'!$S$13),"")</f>
        <v/>
      </c>
      <c r="AC13" s="144" t="str">
        <f>IF(AND('Mapa final'!$AD$13="Muy Alta",'Mapa final'!$AF$13="Leve"),CONCATENATE("R2C",'Mapa final'!$S$13),"")</f>
        <v/>
      </c>
      <c r="AD13" s="144" t="str">
        <f>IF(AND('Mapa final'!$AD$13="Muy Alta",'Mapa final'!$AF$13="Leve"),CONCATENATE("R2C",'Mapa final'!$S$13),"")</f>
        <v/>
      </c>
      <c r="AE13" s="144" t="str">
        <f>IF(AND('Mapa final'!$AD$13="Muy Alta",'Mapa final'!$AF$13="Leve"),CONCATENATE("R2C",'Mapa final'!$S$13),"")</f>
        <v/>
      </c>
      <c r="AF13" s="144" t="str">
        <f>IF(AND('Mapa final'!$AD$13="Muy Alta",'Mapa final'!$AF$13="Leve"),CONCATENATE("R2C",'Mapa final'!$S$13),"")</f>
        <v/>
      </c>
      <c r="AG13" s="144" t="str">
        <f>IF(AND('Mapa final'!$AD$13="Muy Alta",'Mapa final'!$AF$13="Leve"),CONCATENATE("R2C",'Mapa final'!$S$13),"")</f>
        <v/>
      </c>
      <c r="AH13" s="46" t="str">
        <f>IF(AND('Mapa final'!$AD$13="Muy Alta",'Mapa final'!$AF$13="Catastrófico"),CONCATENATE("R2C",'Mapa final'!$S$13),"")</f>
        <v/>
      </c>
      <c r="AI13" s="146" t="str">
        <f>IF(AND('Mapa final'!$AD$13="Muy Alta",'Mapa final'!$AF$13="Catastrófico"),CONCATENATE("R2C",'Mapa final'!$S$13),"")</f>
        <v/>
      </c>
      <c r="AJ13" s="146" t="str">
        <f>IF(AND('Mapa final'!$AD$13="Muy Alta",'Mapa final'!$AF$13="Catastrófico"),CONCATENATE("R2C",'Mapa final'!$S$13),"")</f>
        <v/>
      </c>
      <c r="AK13" s="146" t="str">
        <f>IF(AND('Mapa final'!$AD$13="Muy Alta",'Mapa final'!$AF$13="Catastrófico"),CONCATENATE("R2C",'Mapa final'!$S$13),"")</f>
        <v/>
      </c>
      <c r="AL13" s="146" t="str">
        <f>IF(AND('Mapa final'!$AD$13="Muy Alta",'Mapa final'!$AF$13="Catastrófico"),CONCATENATE("R2C",'Mapa final'!$S$13),"")</f>
        <v/>
      </c>
      <c r="AM13" s="47" t="str">
        <f>IF(AND('Mapa final'!$AD$13="Muy Alta",'Mapa final'!$AF$13="Catastrófico"),CONCATENATE("R2C",'Mapa final'!$S$13),"")</f>
        <v/>
      </c>
      <c r="AN13" s="70"/>
      <c r="AO13" s="387"/>
      <c r="AP13" s="388"/>
      <c r="AQ13" s="388"/>
      <c r="AR13" s="388"/>
      <c r="AS13" s="388"/>
      <c r="AT13" s="389"/>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26"/>
      <c r="C14" s="326"/>
      <c r="D14" s="327"/>
      <c r="E14" s="367"/>
      <c r="F14" s="365"/>
      <c r="G14" s="365"/>
      <c r="H14" s="365"/>
      <c r="I14" s="365"/>
      <c r="J14" s="44" t="str">
        <f>IF(AND('Mapa final'!$AD$13="Muy Alta",'Mapa final'!$AF$13="Leve"),CONCATENATE("R2C",'Mapa final'!$S$13),"")</f>
        <v/>
      </c>
      <c r="K14" s="144" t="str">
        <f>IF(AND('Mapa final'!$AD$13="Muy Alta",'Mapa final'!$AF$13="Leve"),CONCATENATE("R2C",'Mapa final'!$S$13),"")</f>
        <v/>
      </c>
      <c r="L14" s="144" t="str">
        <f>IF(AND('Mapa final'!$AD$13="Muy Alta",'Mapa final'!$AF$13="Leve"),CONCATENATE("R2C",'Mapa final'!$S$13),"")</f>
        <v/>
      </c>
      <c r="M14" s="144" t="str">
        <f>IF(AND('Mapa final'!$AD$13="Muy Alta",'Mapa final'!$AF$13="Leve"),CONCATENATE("R2C",'Mapa final'!$S$13),"")</f>
        <v/>
      </c>
      <c r="N14" s="144" t="str">
        <f>IF(AND('Mapa final'!$AD$13="Muy Alta",'Mapa final'!$AF$13="Leve"),CONCATENATE("R2C",'Mapa final'!$S$13),"")</f>
        <v/>
      </c>
      <c r="O14" s="45" t="str">
        <f>IF(AND('Mapa final'!$AD$13="Muy Alta",'Mapa final'!$AF$13="Leve"),CONCATENATE("R2C",'Mapa final'!$S$13),"")</f>
        <v/>
      </c>
      <c r="P14" s="44" t="str">
        <f>IF(AND('Mapa final'!$AD$13="Muy Alta",'Mapa final'!$AF$13="Leve"),CONCATENATE("R2C",'Mapa final'!$S$13),"")</f>
        <v/>
      </c>
      <c r="Q14" s="144" t="str">
        <f>IF(AND('Mapa final'!$AD$13="Muy Alta",'Mapa final'!$AF$13="Leve"),CONCATENATE("R2C",'Mapa final'!$S$13),"")</f>
        <v/>
      </c>
      <c r="R14" s="144" t="str">
        <f>IF(AND('Mapa final'!$AD$13="Muy Alta",'Mapa final'!$AF$13="Leve"),CONCATENATE("R2C",'Mapa final'!$S$13),"")</f>
        <v/>
      </c>
      <c r="S14" s="144" t="str">
        <f>IF(AND('Mapa final'!$AD$13="Muy Alta",'Mapa final'!$AF$13="Leve"),CONCATENATE("R2C",'Mapa final'!$S$13),"")</f>
        <v/>
      </c>
      <c r="T14" s="144" t="str">
        <f>IF(AND('Mapa final'!$AD$13="Muy Alta",'Mapa final'!$AF$13="Leve"),CONCATENATE("R2C",'Mapa final'!$S$13),"")</f>
        <v/>
      </c>
      <c r="U14" s="45" t="str">
        <f>IF(AND('Mapa final'!$AD$13="Muy Alta",'Mapa final'!$AF$13="Leve"),CONCATENATE("R2C",'Mapa final'!$S$13),"")</f>
        <v/>
      </c>
      <c r="V14" s="44" t="str">
        <f>IF(AND('Mapa final'!$AD$13="Muy Alta",'Mapa final'!$AF$13="Leve"),CONCATENATE("R2C",'Mapa final'!$S$13),"")</f>
        <v/>
      </c>
      <c r="W14" s="144" t="str">
        <f>IF(AND('Mapa final'!$AD$13="Muy Alta",'Mapa final'!$AF$13="Leve"),CONCATENATE("R2C",'Mapa final'!$S$13),"")</f>
        <v/>
      </c>
      <c r="X14" s="144" t="str">
        <f>IF(AND('Mapa final'!$AD$13="Muy Alta",'Mapa final'!$AF$13="Leve"),CONCATENATE("R2C",'Mapa final'!$S$13),"")</f>
        <v/>
      </c>
      <c r="Y14" s="144" t="str">
        <f>IF(AND('Mapa final'!$AD$13="Muy Alta",'Mapa final'!$AF$13="Leve"),CONCATENATE("R2C",'Mapa final'!$S$13),"")</f>
        <v/>
      </c>
      <c r="Z14" s="144" t="str">
        <f>IF(AND('Mapa final'!$AD$13="Muy Alta",'Mapa final'!$AF$13="Leve"),CONCATENATE("R2C",'Mapa final'!$S$13),"")</f>
        <v/>
      </c>
      <c r="AA14" s="45" t="str">
        <f>IF(AND('Mapa final'!$AD$13="Muy Alta",'Mapa final'!$AF$13="Leve"),CONCATENATE("R2C",'Mapa final'!$S$13),"")</f>
        <v/>
      </c>
      <c r="AB14" s="44" t="str">
        <f>IF(AND('Mapa final'!$AD$13="Muy Alta",'Mapa final'!$AF$13="Leve"),CONCATENATE("R2C",'Mapa final'!$S$13),"")</f>
        <v/>
      </c>
      <c r="AC14" s="144" t="str">
        <f>IF(AND('Mapa final'!$AD$13="Muy Alta",'Mapa final'!$AF$13="Leve"),CONCATENATE("R2C",'Mapa final'!$S$13),"")</f>
        <v/>
      </c>
      <c r="AD14" s="144" t="str">
        <f>IF(AND('Mapa final'!$AD$13="Muy Alta",'Mapa final'!$AF$13="Leve"),CONCATENATE("R2C",'Mapa final'!$S$13),"")</f>
        <v/>
      </c>
      <c r="AE14" s="144" t="str">
        <f>IF(AND('Mapa final'!$AD$13="Muy Alta",'Mapa final'!$AF$13="Leve"),CONCATENATE("R2C",'Mapa final'!$S$13),"")</f>
        <v/>
      </c>
      <c r="AF14" s="144" t="str">
        <f>IF(AND('Mapa final'!$AD$13="Muy Alta",'Mapa final'!$AF$13="Leve"),CONCATENATE("R2C",'Mapa final'!$S$13),"")</f>
        <v/>
      </c>
      <c r="AG14" s="144" t="str">
        <f>IF(AND('Mapa final'!$AD$13="Muy Alta",'Mapa final'!$AF$13="Leve"),CONCATENATE("R2C",'Mapa final'!$S$13),"")</f>
        <v/>
      </c>
      <c r="AH14" s="46" t="str">
        <f>IF(AND('Mapa final'!$AD$13="Muy Alta",'Mapa final'!$AF$13="Catastrófico"),CONCATENATE("R2C",'Mapa final'!$S$13),"")</f>
        <v/>
      </c>
      <c r="AI14" s="146" t="str">
        <f>IF(AND('Mapa final'!$AD$13="Muy Alta",'Mapa final'!$AF$13="Catastrófico"),CONCATENATE("R2C",'Mapa final'!$S$13),"")</f>
        <v/>
      </c>
      <c r="AJ14" s="146" t="str">
        <f>IF(AND('Mapa final'!$AD$13="Muy Alta",'Mapa final'!$AF$13="Catastrófico"),CONCATENATE("R2C",'Mapa final'!$S$13),"")</f>
        <v/>
      </c>
      <c r="AK14" s="146" t="str">
        <f>IF(AND('Mapa final'!$AD$13="Muy Alta",'Mapa final'!$AF$13="Catastrófico"),CONCATENATE("R2C",'Mapa final'!$S$13),"")</f>
        <v/>
      </c>
      <c r="AL14" s="146" t="str">
        <f>IF(AND('Mapa final'!$AD$13="Muy Alta",'Mapa final'!$AF$13="Catastrófico"),CONCATENATE("R2C",'Mapa final'!$S$13),"")</f>
        <v/>
      </c>
      <c r="AM14" s="47" t="str">
        <f>IF(AND('Mapa final'!$AD$13="Muy Alta",'Mapa final'!$AF$13="Catastrófico"),CONCATENATE("R2C",'Mapa final'!$S$13),"")</f>
        <v/>
      </c>
      <c r="AN14" s="70"/>
      <c r="AO14" s="387"/>
      <c r="AP14" s="388"/>
      <c r="AQ14" s="388"/>
      <c r="AR14" s="388"/>
      <c r="AS14" s="388"/>
      <c r="AT14" s="38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26"/>
      <c r="C15" s="326"/>
      <c r="D15" s="327"/>
      <c r="E15" s="368"/>
      <c r="F15" s="369"/>
      <c r="G15" s="369"/>
      <c r="H15" s="369"/>
      <c r="I15" s="369"/>
      <c r="J15" s="44" t="str">
        <f>IF(AND('Mapa final'!$AD$13="Muy Alta",'Mapa final'!$AF$13="Leve"),CONCATENATE("R2C",'Mapa final'!$S$13),"")</f>
        <v/>
      </c>
      <c r="K15" s="144" t="str">
        <f>IF(AND('Mapa final'!$AD$13="Muy Alta",'Mapa final'!$AF$13="Leve"),CONCATENATE("R2C",'Mapa final'!$S$13),"")</f>
        <v/>
      </c>
      <c r="L15" s="144" t="str">
        <f>IF(AND('Mapa final'!$AD$13="Muy Alta",'Mapa final'!$AF$13="Leve"),CONCATENATE("R2C",'Mapa final'!$S$13),"")</f>
        <v/>
      </c>
      <c r="M15" s="144" t="str">
        <f>IF(AND('Mapa final'!$AD$13="Muy Alta",'Mapa final'!$AF$13="Leve"),CONCATENATE("R2C",'Mapa final'!$S$13),"")</f>
        <v/>
      </c>
      <c r="N15" s="144" t="str">
        <f>IF(AND('Mapa final'!$AD$13="Muy Alta",'Mapa final'!$AF$13="Leve"),CONCATENATE("R2C",'Mapa final'!$S$13),"")</f>
        <v/>
      </c>
      <c r="O15" s="45" t="str">
        <f>IF(AND('Mapa final'!$AD$13="Muy Alta",'Mapa final'!$AF$13="Leve"),CONCATENATE("R2C",'Mapa final'!$S$13),"")</f>
        <v/>
      </c>
      <c r="P15" s="48" t="str">
        <f>IF(AND('Mapa final'!$AD$13="Muy Alta",'Mapa final'!$AF$13="Leve"),CONCATENATE("R2C",'Mapa final'!$S$13),"")</f>
        <v/>
      </c>
      <c r="Q15" s="49" t="str">
        <f>IF(AND('Mapa final'!$AD$13="Muy Alta",'Mapa final'!$AF$13="Leve"),CONCATENATE("R2C",'Mapa final'!$S$13),"")</f>
        <v/>
      </c>
      <c r="R15" s="49" t="str">
        <f>IF(AND('Mapa final'!$AD$13="Muy Alta",'Mapa final'!$AF$13="Leve"),CONCATENATE("R2C",'Mapa final'!$S$13),"")</f>
        <v/>
      </c>
      <c r="S15" s="49" t="str">
        <f>IF(AND('Mapa final'!$AD$13="Muy Alta",'Mapa final'!$AF$13="Leve"),CONCATENATE("R2C",'Mapa final'!$S$13),"")</f>
        <v/>
      </c>
      <c r="T15" s="49" t="str">
        <f>IF(AND('Mapa final'!$AD$13="Muy Alta",'Mapa final'!$AF$13="Leve"),CONCATENATE("R2C",'Mapa final'!$S$13),"")</f>
        <v/>
      </c>
      <c r="U15" s="50" t="str">
        <f>IF(AND('Mapa final'!$AD$13="Muy Alta",'Mapa final'!$AF$13="Leve"),CONCATENATE("R2C",'Mapa final'!$S$13),"")</f>
        <v/>
      </c>
      <c r="V15" s="48" t="str">
        <f>IF(AND('Mapa final'!$AD$13="Muy Alta",'Mapa final'!$AF$13="Leve"),CONCATENATE("R2C",'Mapa final'!$S$13),"")</f>
        <v/>
      </c>
      <c r="W15" s="49" t="str">
        <f>IF(AND('Mapa final'!$AD$13="Muy Alta",'Mapa final'!$AF$13="Leve"),CONCATENATE("R2C",'Mapa final'!$S$13),"")</f>
        <v/>
      </c>
      <c r="X15" s="49" t="str">
        <f>IF(AND('Mapa final'!$AD$13="Muy Alta",'Mapa final'!$AF$13="Leve"),CONCATENATE("R2C",'Mapa final'!$S$13),"")</f>
        <v/>
      </c>
      <c r="Y15" s="49" t="str">
        <f>IF(AND('Mapa final'!$AD$13="Muy Alta",'Mapa final'!$AF$13="Leve"),CONCATENATE("R2C",'Mapa final'!$S$13),"")</f>
        <v/>
      </c>
      <c r="Z15" s="49" t="str">
        <f>IF(AND('Mapa final'!$AD$13="Muy Alta",'Mapa final'!$AF$13="Leve"),CONCATENATE("R2C",'Mapa final'!$S$13),"")</f>
        <v/>
      </c>
      <c r="AA15" s="50" t="str">
        <f>IF(AND('Mapa final'!$AD$13="Muy Alta",'Mapa final'!$AF$13="Leve"),CONCATENATE("R2C",'Mapa final'!$S$13),"")</f>
        <v/>
      </c>
      <c r="AB15" s="48" t="str">
        <f>IF(AND('Mapa final'!$AD$13="Muy Alta",'Mapa final'!$AF$13="Leve"),CONCATENATE("R2C",'Mapa final'!$S$13),"")</f>
        <v/>
      </c>
      <c r="AC15" s="49" t="str">
        <f>IF(AND('Mapa final'!$AD$13="Muy Alta",'Mapa final'!$AF$13="Leve"),CONCATENATE("R2C",'Mapa final'!$S$13),"")</f>
        <v/>
      </c>
      <c r="AD15" s="49" t="str">
        <f>IF(AND('Mapa final'!$AD$13="Muy Alta",'Mapa final'!$AF$13="Leve"),CONCATENATE("R2C",'Mapa final'!$S$13),"")</f>
        <v/>
      </c>
      <c r="AE15" s="49" t="str">
        <f>IF(AND('Mapa final'!$AD$13="Muy Alta",'Mapa final'!$AF$13="Leve"),CONCATENATE("R2C",'Mapa final'!$S$13),"")</f>
        <v/>
      </c>
      <c r="AF15" s="49" t="str">
        <f>IF(AND('Mapa final'!$AD$13="Muy Alta",'Mapa final'!$AF$13="Leve"),CONCATENATE("R2C",'Mapa final'!$S$13),"")</f>
        <v/>
      </c>
      <c r="AG15" s="49" t="str">
        <f>IF(AND('Mapa final'!$AD$13="Muy Alta",'Mapa final'!$AF$13="Leve"),CONCATENATE("R2C",'Mapa final'!$S$13),"")</f>
        <v/>
      </c>
      <c r="AH15" s="51" t="str">
        <f>IF(AND('Mapa final'!$AD$13="Muy Alta",'Mapa final'!$AF$13="Catastrófico"),CONCATENATE("R2C",'Mapa final'!$S$13),"")</f>
        <v/>
      </c>
      <c r="AI15" s="52" t="str">
        <f>IF(AND('Mapa final'!$AD$13="Muy Alta",'Mapa final'!$AF$13="Catastrófico"),CONCATENATE("R2C",'Mapa final'!$S$13),"")</f>
        <v/>
      </c>
      <c r="AJ15" s="52" t="str">
        <f>IF(AND('Mapa final'!$AD$13="Muy Alta",'Mapa final'!$AF$13="Catastrófico"),CONCATENATE("R2C",'Mapa final'!$S$13),"")</f>
        <v/>
      </c>
      <c r="AK15" s="52" t="str">
        <f>IF(AND('Mapa final'!$AD$13="Muy Alta",'Mapa final'!$AF$13="Catastrófico"),CONCATENATE("R2C",'Mapa final'!$S$13),"")</f>
        <v/>
      </c>
      <c r="AL15" s="52" t="str">
        <f>IF(AND('Mapa final'!$AD$13="Muy Alta",'Mapa final'!$AF$13="Catastrófico"),CONCATENATE("R2C",'Mapa final'!$S$13),"")</f>
        <v/>
      </c>
      <c r="AM15" s="53" t="str">
        <f>IF(AND('Mapa final'!$AD$13="Muy Alta",'Mapa final'!$AF$13="Catastrófico"),CONCATENATE("R2C",'Mapa final'!$S$13),"")</f>
        <v/>
      </c>
      <c r="AN15" s="70"/>
      <c r="AO15" s="390"/>
      <c r="AP15" s="391"/>
      <c r="AQ15" s="391"/>
      <c r="AR15" s="391"/>
      <c r="AS15" s="391"/>
      <c r="AT15" s="39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26"/>
      <c r="C16" s="326"/>
      <c r="D16" s="327"/>
      <c r="E16" s="371" t="s">
        <v>203</v>
      </c>
      <c r="F16" s="372"/>
      <c r="G16" s="372"/>
      <c r="H16" s="372"/>
      <c r="I16" s="372"/>
      <c r="J16" s="54" t="str">
        <f>IF(AND('Mapa final'!$AD$13="Alta",'Mapa final'!$AF$13="Leve"),CONCATENATE("R2C",'Mapa final'!$S$13),"")</f>
        <v/>
      </c>
      <c r="K16" s="55" t="str">
        <f>IF(AND('Mapa final'!$AD$13="Alta",'Mapa final'!$AF$13="Leve"),CONCATENATE("R2C",'Mapa final'!$S$13),"")</f>
        <v/>
      </c>
      <c r="L16" s="55" t="str">
        <f>IF(AND('Mapa final'!$AD$13="Alta",'Mapa final'!$AF$13="Leve"),CONCATENATE("R2C",'Mapa final'!$S$13),"")</f>
        <v/>
      </c>
      <c r="M16" s="55" t="str">
        <f>IF(AND('Mapa final'!$AD$13="Alta",'Mapa final'!$AF$13="Leve"),CONCATENATE("R2C",'Mapa final'!$S$13),"")</f>
        <v/>
      </c>
      <c r="N16" s="55" t="str">
        <f>IF(AND('Mapa final'!$AD$13="Alta",'Mapa final'!$AF$13="Leve"),CONCATENATE("R2C",'Mapa final'!$S$13),"")</f>
        <v/>
      </c>
      <c r="O16" s="56" t="str">
        <f>IF(AND('Mapa final'!$AD$13="Alta",'Mapa final'!$AF$13="Leve"),CONCATENATE("R2C",'Mapa final'!$S$13),"")</f>
        <v/>
      </c>
      <c r="P16" s="54" t="str">
        <f>IF(AND('Mapa final'!$AD$13="Alta",'Mapa final'!$AF$13="Leve"),CONCATENATE("R2C",'Mapa final'!$S$13),"")</f>
        <v/>
      </c>
      <c r="Q16" s="55" t="str">
        <f>IF(AND('Mapa final'!$AD$13="Alta",'Mapa final'!$AF$13="Leve"),CONCATENATE("R2C",'Mapa final'!$S$13),"")</f>
        <v/>
      </c>
      <c r="R16" s="55" t="str">
        <f>IF(AND('Mapa final'!$AD$13="Alta",'Mapa final'!$AF$13="Leve"),CONCATENATE("R2C",'Mapa final'!$S$13),"")</f>
        <v/>
      </c>
      <c r="S16" s="55" t="str">
        <f>IF(AND('Mapa final'!$AD$13="Alta",'Mapa final'!$AF$13="Leve"),CONCATENATE("R2C",'Mapa final'!$S$13),"")</f>
        <v/>
      </c>
      <c r="T16" s="55" t="str">
        <f>IF(AND('Mapa final'!$AD$13="Alta",'Mapa final'!$AF$13="Leve"),CONCATENATE("R2C",'Mapa final'!$S$13),"")</f>
        <v/>
      </c>
      <c r="U16" s="56" t="str">
        <f>IF(AND('Mapa final'!$AD$13="Alta",'Mapa final'!$AF$13="Leve"),CONCATENATE("R2C",'Mapa final'!$S$13),"")</f>
        <v/>
      </c>
      <c r="V16" s="38" t="str">
        <f>IF(AND('Mapa final'!$AD$13="Muy Alta",'Mapa final'!$AF$13="Leve"),CONCATENATE("R2C",'Mapa final'!$S$13),"")</f>
        <v/>
      </c>
      <c r="W16" s="39" t="str">
        <f>IF(AND('Mapa final'!$AD$13="Muy Alta",'Mapa final'!$AF$13="Leve"),CONCATENATE("R2C",'Mapa final'!$S$13),"")</f>
        <v/>
      </c>
      <c r="X16" s="39" t="str">
        <f>IF(AND('Mapa final'!$AD$13="Muy Alta",'Mapa final'!$AF$13="Leve"),CONCATENATE("R2C",'Mapa final'!$S$13),"")</f>
        <v/>
      </c>
      <c r="Y16" s="39" t="str">
        <f>IF(AND('Mapa final'!$AD$13="Muy Alta",'Mapa final'!$AF$13="Leve"),CONCATENATE("R2C",'Mapa final'!$S$13),"")</f>
        <v/>
      </c>
      <c r="Z16" s="39" t="str">
        <f>IF(AND('Mapa final'!$AD$13="Muy Alta",'Mapa final'!$AF$13="Leve"),CONCATENATE("R2C",'Mapa final'!$S$13),"")</f>
        <v/>
      </c>
      <c r="AA16" s="40" t="str">
        <f>IF(AND('Mapa final'!$AD$13="Muy Alta",'Mapa final'!$AF$13="Leve"),CONCATENATE("R2C",'Mapa final'!$S$13),"")</f>
        <v/>
      </c>
      <c r="AB16" s="38" t="str">
        <f>IF(AND('Mapa final'!$AD$13="Muy Alta",'Mapa final'!$AF$13="Leve"),CONCATENATE("R2C",'Mapa final'!$S$13),"")</f>
        <v/>
      </c>
      <c r="AC16" s="39" t="str">
        <f>IF(AND('Mapa final'!$AD$13="Muy Alta",'Mapa final'!$AF$13="Leve"),CONCATENATE("R2C",'Mapa final'!$S$13),"")</f>
        <v/>
      </c>
      <c r="AD16" s="39" t="str">
        <f>IF(AND('Mapa final'!$AD$13="Muy Alta",'Mapa final'!$AF$13="Leve"),CONCATENATE("R2C",'Mapa final'!$S$13),"")</f>
        <v/>
      </c>
      <c r="AE16" s="39" t="str">
        <f>IF(AND('Mapa final'!$AD$13="Muy Alta",'Mapa final'!$AF$13="Leve"),CONCATENATE("R2C",'Mapa final'!$S$13),"")</f>
        <v/>
      </c>
      <c r="AF16" s="39" t="str">
        <f>IF(AND('Mapa final'!$AD$13="Muy Alta",'Mapa final'!$AF$13="Leve"),CONCATENATE("R2C",'Mapa final'!$S$13),"")</f>
        <v/>
      </c>
      <c r="AG16" s="40" t="str">
        <f>IF(AND('Mapa final'!$AD$13="Muy Alta",'Mapa final'!$AF$13="Leve"),CONCATENATE("R2C",'Mapa final'!$S$13),"")</f>
        <v/>
      </c>
      <c r="AH16" s="41" t="str">
        <f>IF(AND('Mapa final'!$AD$13="Muy Alta",'Mapa final'!$AF$13="Catastrófico"),CONCATENATE("R2C",'Mapa final'!$S$13),"")</f>
        <v/>
      </c>
      <c r="AI16" s="42" t="str">
        <f>IF(AND('Mapa final'!$AD$13="Muy Alta",'Mapa final'!$AF$13="Catastrófico"),CONCATENATE("R2C",'Mapa final'!$S$13),"")</f>
        <v/>
      </c>
      <c r="AJ16" s="42" t="str">
        <f>IF(AND('Mapa final'!$AD$13="Muy Alta",'Mapa final'!$AF$13="Catastrófico"),CONCATENATE("R2C",'Mapa final'!$S$13),"")</f>
        <v/>
      </c>
      <c r="AK16" s="42" t="str">
        <f>IF(AND('Mapa final'!$AD$13="Muy Alta",'Mapa final'!$AF$13="Catastrófico"),CONCATENATE("R2C",'Mapa final'!$S$13),"")</f>
        <v/>
      </c>
      <c r="AL16" s="42" t="str">
        <f>IF(AND('Mapa final'!$AD$13="Muy Alta",'Mapa final'!$AF$13="Catastrófico"),CONCATENATE("R2C",'Mapa final'!$S$13),"")</f>
        <v/>
      </c>
      <c r="AM16" s="43" t="str">
        <f>IF(AND('Mapa final'!$AD$13="Muy Alta",'Mapa final'!$AF$13="Catastrófico"),CONCATENATE("R2C",'Mapa final'!$S$13),"")</f>
        <v/>
      </c>
      <c r="AN16" s="70"/>
      <c r="AO16" s="375" t="s">
        <v>204</v>
      </c>
      <c r="AP16" s="376"/>
      <c r="AQ16" s="376"/>
      <c r="AR16" s="376"/>
      <c r="AS16" s="376"/>
      <c r="AT16" s="37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26"/>
      <c r="C17" s="326"/>
      <c r="D17" s="327"/>
      <c r="E17" s="364"/>
      <c r="F17" s="365"/>
      <c r="G17" s="365"/>
      <c r="H17" s="365"/>
      <c r="I17" s="365"/>
      <c r="J17" s="57" t="str">
        <f>IF(AND('Mapa final'!$AD$13="Alta",'Mapa final'!$AF$13="Leve"),CONCATENATE("R2C",'Mapa final'!$S$13),"")</f>
        <v/>
      </c>
      <c r="K17" s="145" t="str">
        <f>IF(AND('Mapa final'!$AD$13="Alta",'Mapa final'!$AF$13="Leve"),CONCATENATE("R2C",'Mapa final'!$S$13),"")</f>
        <v/>
      </c>
      <c r="L17" s="145" t="str">
        <f>IF(AND('Mapa final'!$AD$13="Alta",'Mapa final'!$AF$13="Leve"),CONCATENATE("R2C",'Mapa final'!$S$13),"")</f>
        <v/>
      </c>
      <c r="M17" s="145" t="str">
        <f>IF(AND('Mapa final'!$AD$13="Alta",'Mapa final'!$AF$13="Leve"),CONCATENATE("R2C",'Mapa final'!$S$13),"")</f>
        <v/>
      </c>
      <c r="N17" s="145" t="str">
        <f>IF(AND('Mapa final'!$AD$13="Alta",'Mapa final'!$AF$13="Leve"),CONCATENATE("R2C",'Mapa final'!$S$13),"")</f>
        <v/>
      </c>
      <c r="O17" s="58" t="str">
        <f>IF(AND('Mapa final'!$AD$13="Alta",'Mapa final'!$AF$13="Leve"),CONCATENATE("R2C",'Mapa final'!$S$13),"")</f>
        <v/>
      </c>
      <c r="P17" s="57" t="str">
        <f>IF(AND('Mapa final'!$AD$13="Alta",'Mapa final'!$AF$13="Leve"),CONCATENATE("R2C",'Mapa final'!$S$13),"")</f>
        <v/>
      </c>
      <c r="Q17" s="145" t="str">
        <f>IF(AND('Mapa final'!$AD$13="Alta",'Mapa final'!$AF$13="Leve"),CONCATENATE("R2C",'Mapa final'!$S$13),"")</f>
        <v/>
      </c>
      <c r="R17" s="145" t="str">
        <f>IF(AND('Mapa final'!$AD$13="Alta",'Mapa final'!$AF$13="Leve"),CONCATENATE("R2C",'Mapa final'!$S$13),"")</f>
        <v/>
      </c>
      <c r="S17" s="145" t="str">
        <f>IF(AND('Mapa final'!$AD$13="Alta",'Mapa final'!$AF$13="Leve"),CONCATENATE("R2C",'Mapa final'!$S$13),"")</f>
        <v/>
      </c>
      <c r="T17" s="145" t="str">
        <f>IF(AND('Mapa final'!$AD$13="Alta",'Mapa final'!$AF$13="Leve"),CONCATENATE("R2C",'Mapa final'!$S$13),"")</f>
        <v/>
      </c>
      <c r="U17" s="58" t="str">
        <f>IF(AND('Mapa final'!$AD$13="Alta",'Mapa final'!$AF$13="Leve"),CONCATENATE("R2C",'Mapa final'!$S$13),"")</f>
        <v/>
      </c>
      <c r="V17" s="44" t="str">
        <f>IF(AND('Mapa final'!$AD$13="Muy Alta",'Mapa final'!$AF$13="Leve"),CONCATENATE("R2C",'Mapa final'!$S$13),"")</f>
        <v/>
      </c>
      <c r="W17" s="144" t="str">
        <f>IF(AND('Mapa final'!$AD$13="Muy Alta",'Mapa final'!$AF$13="Leve"),CONCATENATE("R2C",'Mapa final'!$S$13),"")</f>
        <v/>
      </c>
      <c r="X17" s="144" t="str">
        <f>IF(AND('Mapa final'!$AD$13="Muy Alta",'Mapa final'!$AF$13="Leve"),CONCATENATE("R2C",'Mapa final'!$S$13),"")</f>
        <v/>
      </c>
      <c r="Y17" s="144" t="str">
        <f>IF(AND('Mapa final'!$AD$13="Muy Alta",'Mapa final'!$AF$13="Leve"),CONCATENATE("R2C",'Mapa final'!$S$13),"")</f>
        <v/>
      </c>
      <c r="Z17" s="144" t="str">
        <f>IF(AND('Mapa final'!$AD$13="Muy Alta",'Mapa final'!$AF$13="Leve"),CONCATENATE("R2C",'Mapa final'!$S$13),"")</f>
        <v/>
      </c>
      <c r="AA17" s="45" t="str">
        <f>IF(AND('Mapa final'!$AD$13="Muy Alta",'Mapa final'!$AF$13="Leve"),CONCATENATE("R2C",'Mapa final'!$S$13),"")</f>
        <v/>
      </c>
      <c r="AB17" s="44" t="str">
        <f>IF(AND('Mapa final'!$AD$13="Muy Alta",'Mapa final'!$AF$13="Leve"),CONCATENATE("R2C",'Mapa final'!$S$13),"")</f>
        <v/>
      </c>
      <c r="AC17" s="144" t="str">
        <f>IF(AND('Mapa final'!$AD$13="Muy Alta",'Mapa final'!$AF$13="Leve"),CONCATENATE("R2C",'Mapa final'!$S$13),"")</f>
        <v/>
      </c>
      <c r="AD17" s="144" t="str">
        <f>IF(AND('Mapa final'!$AD$13="Muy Alta",'Mapa final'!$AF$13="Leve"),CONCATENATE("R2C",'Mapa final'!$S$13),"")</f>
        <v/>
      </c>
      <c r="AE17" s="144" t="str">
        <f>IF(AND('Mapa final'!$AD$13="Muy Alta",'Mapa final'!$AF$13="Leve"),CONCATENATE("R2C",'Mapa final'!$S$13),"")</f>
        <v/>
      </c>
      <c r="AF17" s="144" t="str">
        <f>IF(AND('Mapa final'!$AD$13="Muy Alta",'Mapa final'!$AF$13="Leve"),CONCATENATE("R2C",'Mapa final'!$S$13),"")</f>
        <v/>
      </c>
      <c r="AG17" s="45" t="str">
        <f>IF(AND('Mapa final'!$AD$13="Muy Alta",'Mapa final'!$AF$13="Leve"),CONCATENATE("R2C",'Mapa final'!$S$13),"")</f>
        <v/>
      </c>
      <c r="AH17" s="46" t="str">
        <f>IF(AND('Mapa final'!$AD$13="Muy Alta",'Mapa final'!$AF$13="Catastrófico"),CONCATENATE("R2C",'Mapa final'!$S$13),"")</f>
        <v/>
      </c>
      <c r="AI17" s="146" t="str">
        <f>IF(AND('Mapa final'!$AD$13="Muy Alta",'Mapa final'!$AF$13="Catastrófico"),CONCATENATE("R2C",'Mapa final'!$S$13),"")</f>
        <v/>
      </c>
      <c r="AJ17" s="146" t="str">
        <f>IF(AND('Mapa final'!$AD$13="Muy Alta",'Mapa final'!$AF$13="Catastrófico"),CONCATENATE("R2C",'Mapa final'!$S$13),"")</f>
        <v/>
      </c>
      <c r="AK17" s="146" t="str">
        <f>IF(AND('Mapa final'!$AD$13="Muy Alta",'Mapa final'!$AF$13="Catastrófico"),CONCATENATE("R2C",'Mapa final'!$S$13),"")</f>
        <v/>
      </c>
      <c r="AL17" s="146" t="str">
        <f>IF(AND('Mapa final'!$AD$13="Muy Alta",'Mapa final'!$AF$13="Catastrófico"),CONCATENATE("R2C",'Mapa final'!$S$13),"")</f>
        <v/>
      </c>
      <c r="AM17" s="47" t="str">
        <f>IF(AND('Mapa final'!$AD$13="Muy Alta",'Mapa final'!$AF$13="Catastrófico"),CONCATENATE("R2C",'Mapa final'!$S$13),"")</f>
        <v/>
      </c>
      <c r="AN17" s="70"/>
      <c r="AO17" s="378"/>
      <c r="AP17" s="379"/>
      <c r="AQ17" s="379"/>
      <c r="AR17" s="379"/>
      <c r="AS17" s="379"/>
      <c r="AT17" s="38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26"/>
      <c r="C18" s="326"/>
      <c r="D18" s="327"/>
      <c r="E18" s="367"/>
      <c r="F18" s="365"/>
      <c r="G18" s="365"/>
      <c r="H18" s="365"/>
      <c r="I18" s="365"/>
      <c r="J18" s="57" t="str">
        <f>IF(AND('Mapa final'!$AD$13="Alta",'Mapa final'!$AF$13="Leve"),CONCATENATE("R2C",'Mapa final'!$S$13),"")</f>
        <v/>
      </c>
      <c r="K18" s="145" t="str">
        <f>IF(AND('Mapa final'!$AD$13="Alta",'Mapa final'!$AF$13="Leve"),CONCATENATE("R2C",'Mapa final'!$S$13),"")</f>
        <v/>
      </c>
      <c r="L18" s="145" t="str">
        <f>IF(AND('Mapa final'!$AD$13="Alta",'Mapa final'!$AF$13="Leve"),CONCATENATE("R2C",'Mapa final'!$S$13),"")</f>
        <v/>
      </c>
      <c r="M18" s="145" t="str">
        <f>IF(AND('Mapa final'!$AD$13="Alta",'Mapa final'!$AF$13="Leve"),CONCATENATE("R2C",'Mapa final'!$S$13),"")</f>
        <v/>
      </c>
      <c r="N18" s="145" t="str">
        <f>IF(AND('Mapa final'!$AD$13="Alta",'Mapa final'!$AF$13="Leve"),CONCATENATE("R2C",'Mapa final'!$S$13),"")</f>
        <v/>
      </c>
      <c r="O18" s="58" t="str">
        <f>IF(AND('Mapa final'!$AD$13="Alta",'Mapa final'!$AF$13="Leve"),CONCATENATE("R2C",'Mapa final'!$S$13),"")</f>
        <v/>
      </c>
      <c r="P18" s="57" t="str">
        <f>IF(AND('Mapa final'!$AD$13="Alta",'Mapa final'!$AF$13="Leve"),CONCATENATE("R2C",'Mapa final'!$S$13),"")</f>
        <v/>
      </c>
      <c r="Q18" s="145" t="str">
        <f>IF(AND('Mapa final'!$AD$13="Alta",'Mapa final'!$AF$13="Leve"),CONCATENATE("R2C",'Mapa final'!$S$13),"")</f>
        <v/>
      </c>
      <c r="R18" s="145" t="str">
        <f>IF(AND('Mapa final'!$AD$13="Alta",'Mapa final'!$AF$13="Leve"),CONCATENATE("R2C",'Mapa final'!$S$13),"")</f>
        <v/>
      </c>
      <c r="S18" s="145" t="str">
        <f>IF(AND('Mapa final'!$AD$13="Alta",'Mapa final'!$AF$13="Leve"),CONCATENATE("R2C",'Mapa final'!$S$13),"")</f>
        <v/>
      </c>
      <c r="T18" s="145" t="str">
        <f>IF(AND('Mapa final'!$AD$13="Alta",'Mapa final'!$AF$13="Leve"),CONCATENATE("R2C",'Mapa final'!$S$13),"")</f>
        <v/>
      </c>
      <c r="U18" s="58" t="str">
        <f>IF(AND('Mapa final'!$AD$13="Alta",'Mapa final'!$AF$13="Leve"),CONCATENATE("R2C",'Mapa final'!$S$13),"")</f>
        <v/>
      </c>
      <c r="V18" s="44" t="str">
        <f>IF(AND('Mapa final'!$AD$13="Muy Alta",'Mapa final'!$AF$13="Leve"),CONCATENATE("R2C",'Mapa final'!$S$13),"")</f>
        <v/>
      </c>
      <c r="W18" s="144" t="str">
        <f>IF(AND('Mapa final'!$AD$13="Muy Alta",'Mapa final'!$AF$13="Leve"),CONCATENATE("R2C",'Mapa final'!$S$13),"")</f>
        <v/>
      </c>
      <c r="X18" s="144" t="str">
        <f>IF(AND('Mapa final'!$AD$13="Muy Alta",'Mapa final'!$AF$13="Leve"),CONCATENATE("R2C",'Mapa final'!$S$13),"")</f>
        <v/>
      </c>
      <c r="Y18" s="144" t="str">
        <f>IF(AND('Mapa final'!$AD$13="Muy Alta",'Mapa final'!$AF$13="Leve"),CONCATENATE("R2C",'Mapa final'!$S$13),"")</f>
        <v/>
      </c>
      <c r="Z18" s="144" t="str">
        <f>IF(AND('Mapa final'!$AD$13="Muy Alta",'Mapa final'!$AF$13="Leve"),CONCATENATE("R2C",'Mapa final'!$S$13),"")</f>
        <v/>
      </c>
      <c r="AA18" s="45" t="str">
        <f>IF(AND('Mapa final'!$AD$13="Muy Alta",'Mapa final'!$AF$13="Leve"),CONCATENATE("R2C",'Mapa final'!$S$13),"")</f>
        <v/>
      </c>
      <c r="AB18" s="44" t="str">
        <f>IF(AND('Mapa final'!$AD$13="Muy Alta",'Mapa final'!$AF$13="Leve"),CONCATENATE("R2C",'Mapa final'!$S$13),"")</f>
        <v/>
      </c>
      <c r="AC18" s="144" t="str">
        <f>IF(AND('Mapa final'!$AD$13="Muy Alta",'Mapa final'!$AF$13="Leve"),CONCATENATE("R2C",'Mapa final'!$S$13),"")</f>
        <v/>
      </c>
      <c r="AD18" s="144" t="str">
        <f>IF(AND('Mapa final'!$AD$13="Muy Alta",'Mapa final'!$AF$13="Leve"),CONCATENATE("R2C",'Mapa final'!$S$13),"")</f>
        <v/>
      </c>
      <c r="AE18" s="144" t="str">
        <f>IF(AND('Mapa final'!$AD$13="Muy Alta",'Mapa final'!$AF$13="Leve"),CONCATENATE("R2C",'Mapa final'!$S$13),"")</f>
        <v/>
      </c>
      <c r="AF18" s="144" t="str">
        <f>IF(AND('Mapa final'!$AD$13="Muy Alta",'Mapa final'!$AF$13="Leve"),CONCATENATE("R2C",'Mapa final'!$S$13),"")</f>
        <v/>
      </c>
      <c r="AG18" s="45" t="str">
        <f>IF(AND('Mapa final'!$AD$13="Muy Alta",'Mapa final'!$AF$13="Leve"),CONCATENATE("R2C",'Mapa final'!$S$13),"")</f>
        <v/>
      </c>
      <c r="AH18" s="46" t="str">
        <f>IF(AND('Mapa final'!$AD$13="Muy Alta",'Mapa final'!$AF$13="Catastrófico"),CONCATENATE("R2C",'Mapa final'!$S$13),"")</f>
        <v/>
      </c>
      <c r="AI18" s="146" t="str">
        <f>IF(AND('Mapa final'!$AD$13="Muy Alta",'Mapa final'!$AF$13="Catastrófico"),CONCATENATE("R2C",'Mapa final'!$S$13),"")</f>
        <v/>
      </c>
      <c r="AJ18" s="146" t="str">
        <f>IF(AND('Mapa final'!$AD$13="Muy Alta",'Mapa final'!$AF$13="Catastrófico"),CONCATENATE("R2C",'Mapa final'!$S$13),"")</f>
        <v/>
      </c>
      <c r="AK18" s="146" t="str">
        <f>IF(AND('Mapa final'!$AD$13="Muy Alta",'Mapa final'!$AF$13="Catastrófico"),CONCATENATE("R2C",'Mapa final'!$S$13),"")</f>
        <v/>
      </c>
      <c r="AL18" s="146" t="str">
        <f>IF(AND('Mapa final'!$AD$13="Muy Alta",'Mapa final'!$AF$13="Catastrófico"),CONCATENATE("R2C",'Mapa final'!$S$13),"")</f>
        <v/>
      </c>
      <c r="AM18" s="47" t="str">
        <f>IF(AND('Mapa final'!$AD$13="Muy Alta",'Mapa final'!$AF$13="Catastrófico"),CONCATENATE("R2C",'Mapa final'!$S$13),"")</f>
        <v/>
      </c>
      <c r="AN18" s="70"/>
      <c r="AO18" s="378"/>
      <c r="AP18" s="379"/>
      <c r="AQ18" s="379"/>
      <c r="AR18" s="379"/>
      <c r="AS18" s="379"/>
      <c r="AT18" s="38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26"/>
      <c r="C19" s="326"/>
      <c r="D19" s="327"/>
      <c r="E19" s="367"/>
      <c r="F19" s="365"/>
      <c r="G19" s="365"/>
      <c r="H19" s="365"/>
      <c r="I19" s="365"/>
      <c r="J19" s="57" t="str">
        <f>IF(AND('Mapa final'!$AD$13="Alta",'Mapa final'!$AF$13="Leve"),CONCATENATE("R2C",'Mapa final'!$S$13),"")</f>
        <v/>
      </c>
      <c r="K19" s="145" t="str">
        <f>IF(AND('Mapa final'!$AD$13="Alta",'Mapa final'!$AF$13="Leve"),CONCATENATE("R2C",'Mapa final'!$S$13),"")</f>
        <v/>
      </c>
      <c r="L19" s="145" t="str">
        <f>IF(AND('Mapa final'!$AD$13="Alta",'Mapa final'!$AF$13="Leve"),CONCATENATE("R2C",'Mapa final'!$S$13),"")</f>
        <v/>
      </c>
      <c r="M19" s="145" t="str">
        <f>IF(AND('Mapa final'!$AD$13="Alta",'Mapa final'!$AF$13="Leve"),CONCATENATE("R2C",'Mapa final'!$S$13),"")</f>
        <v/>
      </c>
      <c r="N19" s="145" t="str">
        <f>IF(AND('Mapa final'!$AD$13="Alta",'Mapa final'!$AF$13="Leve"),CONCATENATE("R2C",'Mapa final'!$S$13),"")</f>
        <v/>
      </c>
      <c r="O19" s="58" t="str">
        <f>IF(AND('Mapa final'!$AD$13="Alta",'Mapa final'!$AF$13="Leve"),CONCATENATE("R2C",'Mapa final'!$S$13),"")</f>
        <v/>
      </c>
      <c r="P19" s="57" t="str">
        <f>IF(AND('Mapa final'!$AD$13="Alta",'Mapa final'!$AF$13="Leve"),CONCATENATE("R2C",'Mapa final'!$S$13),"")</f>
        <v/>
      </c>
      <c r="Q19" s="145" t="str">
        <f>IF(AND('Mapa final'!$AD$13="Alta",'Mapa final'!$AF$13="Leve"),CONCATENATE("R2C",'Mapa final'!$S$13),"")</f>
        <v/>
      </c>
      <c r="R19" s="145" t="str">
        <f>IF(AND('Mapa final'!$AD$13="Alta",'Mapa final'!$AF$13="Leve"),CONCATENATE("R2C",'Mapa final'!$S$13),"")</f>
        <v/>
      </c>
      <c r="S19" s="145" t="str">
        <f>IF(AND('Mapa final'!$AD$13="Alta",'Mapa final'!$AF$13="Leve"),CONCATENATE("R2C",'Mapa final'!$S$13),"")</f>
        <v/>
      </c>
      <c r="T19" s="145" t="str">
        <f>IF(AND('Mapa final'!$AD$13="Alta",'Mapa final'!$AF$13="Leve"),CONCATENATE("R2C",'Mapa final'!$S$13),"")</f>
        <v/>
      </c>
      <c r="U19" s="58" t="str">
        <f>IF(AND('Mapa final'!$AD$13="Alta",'Mapa final'!$AF$13="Leve"),CONCATENATE("R2C",'Mapa final'!$S$13),"")</f>
        <v/>
      </c>
      <c r="V19" s="44" t="str">
        <f>IF(AND('Mapa final'!$AD$13="Muy Alta",'Mapa final'!$AF$13="Leve"),CONCATENATE("R2C",'Mapa final'!$S$13),"")</f>
        <v/>
      </c>
      <c r="W19" s="144" t="str">
        <f>IF(AND('Mapa final'!$AD$13="Muy Alta",'Mapa final'!$AF$13="Leve"),CONCATENATE("R2C",'Mapa final'!$S$13),"")</f>
        <v/>
      </c>
      <c r="X19" s="144" t="str">
        <f>IF(AND('Mapa final'!$AD$13="Muy Alta",'Mapa final'!$AF$13="Leve"),CONCATENATE("R2C",'Mapa final'!$S$13),"")</f>
        <v/>
      </c>
      <c r="Y19" s="144" t="str">
        <f>IF(AND('Mapa final'!$AD$13="Muy Alta",'Mapa final'!$AF$13="Leve"),CONCATENATE("R2C",'Mapa final'!$S$13),"")</f>
        <v/>
      </c>
      <c r="Z19" s="144" t="str">
        <f>IF(AND('Mapa final'!$AD$13="Muy Alta",'Mapa final'!$AF$13="Leve"),CONCATENATE("R2C",'Mapa final'!$S$13),"")</f>
        <v/>
      </c>
      <c r="AA19" s="45" t="str">
        <f>IF(AND('Mapa final'!$AD$13="Muy Alta",'Mapa final'!$AF$13="Leve"),CONCATENATE("R2C",'Mapa final'!$S$13),"")</f>
        <v/>
      </c>
      <c r="AB19" s="44" t="str">
        <f>IF(AND('Mapa final'!$AD$13="Muy Alta",'Mapa final'!$AF$13="Leve"),CONCATENATE("R2C",'Mapa final'!$S$13),"")</f>
        <v/>
      </c>
      <c r="AC19" s="144" t="str">
        <f>IF(AND('Mapa final'!$AD$13="Muy Alta",'Mapa final'!$AF$13="Leve"),CONCATENATE("R2C",'Mapa final'!$S$13),"")</f>
        <v/>
      </c>
      <c r="AD19" s="144" t="str">
        <f>IF(AND('Mapa final'!$AD$13="Muy Alta",'Mapa final'!$AF$13="Leve"),CONCATENATE("R2C",'Mapa final'!$S$13),"")</f>
        <v/>
      </c>
      <c r="AE19" s="144" t="str">
        <f>IF(AND('Mapa final'!$AD$13="Muy Alta",'Mapa final'!$AF$13="Leve"),CONCATENATE("R2C",'Mapa final'!$S$13),"")</f>
        <v/>
      </c>
      <c r="AF19" s="144" t="str">
        <f>IF(AND('Mapa final'!$AD$13="Muy Alta",'Mapa final'!$AF$13="Leve"),CONCATENATE("R2C",'Mapa final'!$S$13),"")</f>
        <v/>
      </c>
      <c r="AG19" s="45" t="str">
        <f>IF(AND('Mapa final'!$AD$13="Muy Alta",'Mapa final'!$AF$13="Leve"),CONCATENATE("R2C",'Mapa final'!$S$13),"")</f>
        <v/>
      </c>
      <c r="AH19" s="46" t="str">
        <f>IF(AND('Mapa final'!$AD$13="Muy Alta",'Mapa final'!$AF$13="Catastrófico"),CONCATENATE("R2C",'Mapa final'!$S$13),"")</f>
        <v/>
      </c>
      <c r="AI19" s="146" t="str">
        <f>IF(AND('Mapa final'!$AD$13="Muy Alta",'Mapa final'!$AF$13="Catastrófico"),CONCATENATE("R2C",'Mapa final'!$S$13),"")</f>
        <v/>
      </c>
      <c r="AJ19" s="146" t="str">
        <f>IF(AND('Mapa final'!$AD$13="Muy Alta",'Mapa final'!$AF$13="Catastrófico"),CONCATENATE("R2C",'Mapa final'!$S$13),"")</f>
        <v/>
      </c>
      <c r="AK19" s="146" t="str">
        <f>IF(AND('Mapa final'!$AD$13="Muy Alta",'Mapa final'!$AF$13="Catastrófico"),CONCATENATE("R2C",'Mapa final'!$S$13),"")</f>
        <v/>
      </c>
      <c r="AL19" s="146" t="str">
        <f>IF(AND('Mapa final'!$AD$13="Muy Alta",'Mapa final'!$AF$13="Catastrófico"),CONCATENATE("R2C",'Mapa final'!$S$13),"")</f>
        <v/>
      </c>
      <c r="AM19" s="47" t="str">
        <f>IF(AND('Mapa final'!$AD$13="Muy Alta",'Mapa final'!$AF$13="Catastrófico"),CONCATENATE("R2C",'Mapa final'!$S$13),"")</f>
        <v/>
      </c>
      <c r="AN19" s="70"/>
      <c r="AO19" s="378"/>
      <c r="AP19" s="379"/>
      <c r="AQ19" s="379"/>
      <c r="AR19" s="379"/>
      <c r="AS19" s="379"/>
      <c r="AT19" s="38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26"/>
      <c r="C20" s="326"/>
      <c r="D20" s="327"/>
      <c r="E20" s="367"/>
      <c r="F20" s="365"/>
      <c r="G20" s="365"/>
      <c r="H20" s="365"/>
      <c r="I20" s="365"/>
      <c r="J20" s="57" t="str">
        <f>IF(AND('Mapa final'!$AD$13="Alta",'Mapa final'!$AF$13="Leve"),CONCATENATE("R2C",'Mapa final'!$S$13),"")</f>
        <v/>
      </c>
      <c r="K20" s="145" t="str">
        <f>IF(AND('Mapa final'!$AD$13="Alta",'Mapa final'!$AF$13="Leve"),CONCATENATE("R2C",'Mapa final'!$S$13),"")</f>
        <v/>
      </c>
      <c r="L20" s="145" t="str">
        <f>IF(AND('Mapa final'!$AD$13="Alta",'Mapa final'!$AF$13="Leve"),CONCATENATE("R2C",'Mapa final'!$S$13),"")</f>
        <v/>
      </c>
      <c r="M20" s="145" t="str">
        <f>IF(AND('Mapa final'!$AD$13="Alta",'Mapa final'!$AF$13="Leve"),CONCATENATE("R2C",'Mapa final'!$S$13),"")</f>
        <v/>
      </c>
      <c r="N20" s="145" t="str">
        <f>IF(AND('Mapa final'!$AD$13="Alta",'Mapa final'!$AF$13="Leve"),CONCATENATE("R2C",'Mapa final'!$S$13),"")</f>
        <v/>
      </c>
      <c r="O20" s="58" t="str">
        <f>IF(AND('Mapa final'!$AD$13="Alta",'Mapa final'!$AF$13="Leve"),CONCATENATE("R2C",'Mapa final'!$S$13),"")</f>
        <v/>
      </c>
      <c r="P20" s="57" t="str">
        <f>IF(AND('Mapa final'!$AD$13="Alta",'Mapa final'!$AF$13="Leve"),CONCATENATE("R2C",'Mapa final'!$S$13),"")</f>
        <v/>
      </c>
      <c r="Q20" s="145" t="str">
        <f>IF(AND('Mapa final'!$AD$13="Alta",'Mapa final'!$AF$13="Leve"),CONCATENATE("R2C",'Mapa final'!$S$13),"")</f>
        <v/>
      </c>
      <c r="R20" s="145" t="str">
        <f>IF(AND('Mapa final'!$AD$13="Alta",'Mapa final'!$AF$13="Leve"),CONCATENATE("R2C",'Mapa final'!$S$13),"")</f>
        <v/>
      </c>
      <c r="S20" s="145" t="str">
        <f>IF(AND('Mapa final'!$AD$13="Alta",'Mapa final'!$AF$13="Leve"),CONCATENATE("R2C",'Mapa final'!$S$13),"")</f>
        <v/>
      </c>
      <c r="T20" s="145" t="str">
        <f>IF(AND('Mapa final'!$AD$13="Alta",'Mapa final'!$AF$13="Leve"),CONCATENATE("R2C",'Mapa final'!$S$13),"")</f>
        <v/>
      </c>
      <c r="U20" s="58" t="str">
        <f>IF(AND('Mapa final'!$AD$13="Alta",'Mapa final'!$AF$13="Leve"),CONCATENATE("R2C",'Mapa final'!$S$13),"")</f>
        <v/>
      </c>
      <c r="V20" s="44" t="str">
        <f>IF(AND('Mapa final'!$AD$13="Muy Alta",'Mapa final'!$AF$13="Leve"),CONCATENATE("R2C",'Mapa final'!$S$13),"")</f>
        <v/>
      </c>
      <c r="W20" s="144" t="str">
        <f>IF(AND('Mapa final'!$AD$13="Muy Alta",'Mapa final'!$AF$13="Leve"),CONCATENATE("R2C",'Mapa final'!$S$13),"")</f>
        <v/>
      </c>
      <c r="X20" s="144" t="str">
        <f>IF(AND('Mapa final'!$AD$13="Muy Alta",'Mapa final'!$AF$13="Leve"),CONCATENATE("R2C",'Mapa final'!$S$13),"")</f>
        <v/>
      </c>
      <c r="Y20" s="144" t="str">
        <f>IF(AND('Mapa final'!$AD$13="Muy Alta",'Mapa final'!$AF$13="Leve"),CONCATENATE("R2C",'Mapa final'!$S$13),"")</f>
        <v/>
      </c>
      <c r="Z20" s="144" t="str">
        <f>IF(AND('Mapa final'!$AD$13="Muy Alta",'Mapa final'!$AF$13="Leve"),CONCATENATE("R2C",'Mapa final'!$S$13),"")</f>
        <v/>
      </c>
      <c r="AA20" s="45" t="str">
        <f>IF(AND('Mapa final'!$AD$13="Muy Alta",'Mapa final'!$AF$13="Leve"),CONCATENATE("R2C",'Mapa final'!$S$13),"")</f>
        <v/>
      </c>
      <c r="AB20" s="44" t="str">
        <f>IF(AND('Mapa final'!$AD$13="Muy Alta",'Mapa final'!$AF$13="Leve"),CONCATENATE("R2C",'Mapa final'!$S$13),"")</f>
        <v/>
      </c>
      <c r="AC20" s="144" t="str">
        <f>IF(AND('Mapa final'!$AD$13="Muy Alta",'Mapa final'!$AF$13="Leve"),CONCATENATE("R2C",'Mapa final'!$S$13),"")</f>
        <v/>
      </c>
      <c r="AD20" s="144" t="str">
        <f>IF(AND('Mapa final'!$AD$13="Muy Alta",'Mapa final'!$AF$13="Leve"),CONCATENATE("R2C",'Mapa final'!$S$13),"")</f>
        <v/>
      </c>
      <c r="AE20" s="144" t="str">
        <f>IF(AND('Mapa final'!$AD$13="Muy Alta",'Mapa final'!$AF$13="Leve"),CONCATENATE("R2C",'Mapa final'!$S$13),"")</f>
        <v/>
      </c>
      <c r="AF20" s="144" t="str">
        <f>IF(AND('Mapa final'!$AD$13="Muy Alta",'Mapa final'!$AF$13="Leve"),CONCATENATE("R2C",'Mapa final'!$S$13),"")</f>
        <v/>
      </c>
      <c r="AG20" s="45" t="str">
        <f>IF(AND('Mapa final'!$AD$13="Muy Alta",'Mapa final'!$AF$13="Leve"),CONCATENATE("R2C",'Mapa final'!$S$13),"")</f>
        <v/>
      </c>
      <c r="AH20" s="46" t="str">
        <f>IF(AND('Mapa final'!$AD$13="Muy Alta",'Mapa final'!$AF$13="Catastrófico"),CONCATENATE("R2C",'Mapa final'!$S$13),"")</f>
        <v/>
      </c>
      <c r="AI20" s="146" t="str">
        <f>IF(AND('Mapa final'!$AD$13="Muy Alta",'Mapa final'!$AF$13="Catastrófico"),CONCATENATE("R2C",'Mapa final'!$S$13),"")</f>
        <v/>
      </c>
      <c r="AJ20" s="146" t="str">
        <f>IF(AND('Mapa final'!$AD$13="Muy Alta",'Mapa final'!$AF$13="Catastrófico"),CONCATENATE("R2C",'Mapa final'!$S$13),"")</f>
        <v/>
      </c>
      <c r="AK20" s="146" t="str">
        <f>IF(AND('Mapa final'!$AD$13="Muy Alta",'Mapa final'!$AF$13="Catastrófico"),CONCATENATE("R2C",'Mapa final'!$S$13),"")</f>
        <v/>
      </c>
      <c r="AL20" s="146" t="str">
        <f>IF(AND('Mapa final'!$AD$13="Muy Alta",'Mapa final'!$AF$13="Catastrófico"),CONCATENATE("R2C",'Mapa final'!$S$13),"")</f>
        <v/>
      </c>
      <c r="AM20" s="47" t="str">
        <f>IF(AND('Mapa final'!$AD$13="Muy Alta",'Mapa final'!$AF$13="Catastrófico"),CONCATENATE("R2C",'Mapa final'!$S$13),"")</f>
        <v/>
      </c>
      <c r="AN20" s="70"/>
      <c r="AO20" s="378"/>
      <c r="AP20" s="379"/>
      <c r="AQ20" s="379"/>
      <c r="AR20" s="379"/>
      <c r="AS20" s="379"/>
      <c r="AT20" s="38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26"/>
      <c r="C21" s="326"/>
      <c r="D21" s="327"/>
      <c r="E21" s="367"/>
      <c r="F21" s="365"/>
      <c r="G21" s="365"/>
      <c r="H21" s="365"/>
      <c r="I21" s="365"/>
      <c r="J21" s="57" t="str">
        <f>IF(AND('Mapa final'!$AD$13="Alta",'Mapa final'!$AF$13="Leve"),CONCATENATE("R2C",'Mapa final'!$S$13),"")</f>
        <v/>
      </c>
      <c r="K21" s="145" t="str">
        <f>IF(AND('Mapa final'!$AD$13="Alta",'Mapa final'!$AF$13="Leve"),CONCATENATE("R2C",'Mapa final'!$S$13),"")</f>
        <v/>
      </c>
      <c r="L21" s="145" t="str">
        <f>IF(AND('Mapa final'!$AD$13="Alta",'Mapa final'!$AF$13="Leve"),CONCATENATE("R2C",'Mapa final'!$S$13),"")</f>
        <v/>
      </c>
      <c r="M21" s="145" t="str">
        <f>IF(AND('Mapa final'!$AD$13="Alta",'Mapa final'!$AF$13="Leve"),CONCATENATE("R2C",'Mapa final'!$S$13),"")</f>
        <v/>
      </c>
      <c r="N21" s="145" t="str">
        <f>IF(AND('Mapa final'!$AD$13="Alta",'Mapa final'!$AF$13="Leve"),CONCATENATE("R2C",'Mapa final'!$S$13),"")</f>
        <v/>
      </c>
      <c r="O21" s="58" t="str">
        <f>IF(AND('Mapa final'!$AD$13="Alta",'Mapa final'!$AF$13="Leve"),CONCATENATE("R2C",'Mapa final'!$S$13),"")</f>
        <v/>
      </c>
      <c r="P21" s="57" t="str">
        <f>IF(AND('Mapa final'!$AD$13="Alta",'Mapa final'!$AF$13="Leve"),CONCATENATE("R2C",'Mapa final'!$S$13),"")</f>
        <v/>
      </c>
      <c r="Q21" s="145" t="str">
        <f>IF(AND('Mapa final'!$AD$13="Alta",'Mapa final'!$AF$13="Leve"),CONCATENATE("R2C",'Mapa final'!$S$13),"")</f>
        <v/>
      </c>
      <c r="R21" s="145" t="str">
        <f>IF(AND('Mapa final'!$AD$13="Alta",'Mapa final'!$AF$13="Leve"),CONCATENATE("R2C",'Mapa final'!$S$13),"")</f>
        <v/>
      </c>
      <c r="S21" s="145" t="str">
        <f>IF(AND('Mapa final'!$AD$13="Alta",'Mapa final'!$AF$13="Leve"),CONCATENATE("R2C",'Mapa final'!$S$13),"")</f>
        <v/>
      </c>
      <c r="T21" s="145" t="str">
        <f>IF(AND('Mapa final'!$AD$13="Alta",'Mapa final'!$AF$13="Leve"),CONCATENATE("R2C",'Mapa final'!$S$13),"")</f>
        <v/>
      </c>
      <c r="U21" s="58" t="str">
        <f>IF(AND('Mapa final'!$AD$13="Alta",'Mapa final'!$AF$13="Leve"),CONCATENATE("R2C",'Mapa final'!$S$13),"")</f>
        <v/>
      </c>
      <c r="V21" s="44" t="str">
        <f>IF(AND('Mapa final'!$AD$13="Muy Alta",'Mapa final'!$AF$13="Leve"),CONCATENATE("R2C",'Mapa final'!$S$13),"")</f>
        <v/>
      </c>
      <c r="W21" s="144" t="str">
        <f>IF(AND('Mapa final'!$AD$13="Muy Alta",'Mapa final'!$AF$13="Leve"),CONCATENATE("R2C",'Mapa final'!$S$13),"")</f>
        <v/>
      </c>
      <c r="X21" s="144" t="str">
        <f>IF(AND('Mapa final'!$AD$13="Muy Alta",'Mapa final'!$AF$13="Leve"),CONCATENATE("R2C",'Mapa final'!$S$13),"")</f>
        <v/>
      </c>
      <c r="Y21" s="144" t="str">
        <f>IF(AND('Mapa final'!$AD$13="Muy Alta",'Mapa final'!$AF$13="Leve"),CONCATENATE("R2C",'Mapa final'!$S$13),"")</f>
        <v/>
      </c>
      <c r="Z21" s="144" t="str">
        <f>IF(AND('Mapa final'!$AD$13="Muy Alta",'Mapa final'!$AF$13="Leve"),CONCATENATE("R2C",'Mapa final'!$S$13),"")</f>
        <v/>
      </c>
      <c r="AA21" s="45" t="str">
        <f>IF(AND('Mapa final'!$AD$13="Muy Alta",'Mapa final'!$AF$13="Leve"),CONCATENATE("R2C",'Mapa final'!$S$13),"")</f>
        <v/>
      </c>
      <c r="AB21" s="44" t="str">
        <f>IF(AND('Mapa final'!$AD$13="Muy Alta",'Mapa final'!$AF$13="Leve"),CONCATENATE("R2C",'Mapa final'!$S$13),"")</f>
        <v/>
      </c>
      <c r="AC21" s="144" t="str">
        <f>IF(AND('Mapa final'!$AD$13="Muy Alta",'Mapa final'!$AF$13="Leve"),CONCATENATE("R2C",'Mapa final'!$S$13),"")</f>
        <v/>
      </c>
      <c r="AD21" s="144" t="str">
        <f>IF(AND('Mapa final'!$AD$13="Muy Alta",'Mapa final'!$AF$13="Leve"),CONCATENATE("R2C",'Mapa final'!$S$13),"")</f>
        <v/>
      </c>
      <c r="AE21" s="144" t="str">
        <f>IF(AND('Mapa final'!$AD$13="Muy Alta",'Mapa final'!$AF$13="Leve"),CONCATENATE("R2C",'Mapa final'!$S$13),"")</f>
        <v/>
      </c>
      <c r="AF21" s="144" t="str">
        <f>IF(AND('Mapa final'!$AD$13="Muy Alta",'Mapa final'!$AF$13="Leve"),CONCATENATE("R2C",'Mapa final'!$S$13),"")</f>
        <v/>
      </c>
      <c r="AG21" s="45" t="str">
        <f>IF(AND('Mapa final'!$AD$13="Muy Alta",'Mapa final'!$AF$13="Leve"),CONCATENATE("R2C",'Mapa final'!$S$13),"")</f>
        <v/>
      </c>
      <c r="AH21" s="46" t="str">
        <f>IF(AND('Mapa final'!$AD$13="Muy Alta",'Mapa final'!$AF$13="Catastrófico"),CONCATENATE("R2C",'Mapa final'!$S$13),"")</f>
        <v/>
      </c>
      <c r="AI21" s="146" t="str">
        <f>IF(AND('Mapa final'!$AD$13="Muy Alta",'Mapa final'!$AF$13="Catastrófico"),CONCATENATE("R2C",'Mapa final'!$S$13),"")</f>
        <v/>
      </c>
      <c r="AJ21" s="146" t="str">
        <f>IF(AND('Mapa final'!$AD$13="Muy Alta",'Mapa final'!$AF$13="Catastrófico"),CONCATENATE("R2C",'Mapa final'!$S$13),"")</f>
        <v/>
      </c>
      <c r="AK21" s="146" t="str">
        <f>IF(AND('Mapa final'!$AD$13="Muy Alta",'Mapa final'!$AF$13="Catastrófico"),CONCATENATE("R2C",'Mapa final'!$S$13),"")</f>
        <v/>
      </c>
      <c r="AL21" s="146" t="str">
        <f>IF(AND('Mapa final'!$AD$13="Muy Alta",'Mapa final'!$AF$13="Catastrófico"),CONCATENATE("R2C",'Mapa final'!$S$13),"")</f>
        <v/>
      </c>
      <c r="AM21" s="47" t="str">
        <f>IF(AND('Mapa final'!$AD$13="Muy Alta",'Mapa final'!$AF$13="Catastrófico"),CONCATENATE("R2C",'Mapa final'!$S$13),"")</f>
        <v/>
      </c>
      <c r="AN21" s="70"/>
      <c r="AO21" s="378"/>
      <c r="AP21" s="379"/>
      <c r="AQ21" s="379"/>
      <c r="AR21" s="379"/>
      <c r="AS21" s="379"/>
      <c r="AT21" s="38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26"/>
      <c r="C22" s="326"/>
      <c r="D22" s="327"/>
      <c r="E22" s="367"/>
      <c r="F22" s="365"/>
      <c r="G22" s="365"/>
      <c r="H22" s="365"/>
      <c r="I22" s="365"/>
      <c r="J22" s="57" t="str">
        <f>IF(AND('Mapa final'!$AD$13="Alta",'Mapa final'!$AF$13="Leve"),CONCATENATE("R2C",'Mapa final'!$S$13),"")</f>
        <v/>
      </c>
      <c r="K22" s="145" t="str">
        <f>IF(AND('Mapa final'!$AD$13="Alta",'Mapa final'!$AF$13="Leve"),CONCATENATE("R2C",'Mapa final'!$S$13),"")</f>
        <v/>
      </c>
      <c r="L22" s="145" t="str">
        <f>IF(AND('Mapa final'!$AD$13="Alta",'Mapa final'!$AF$13="Leve"),CONCATENATE("R2C",'Mapa final'!$S$13),"")</f>
        <v/>
      </c>
      <c r="M22" s="145" t="str">
        <f>IF(AND('Mapa final'!$AD$13="Alta",'Mapa final'!$AF$13="Leve"),CONCATENATE("R2C",'Mapa final'!$S$13),"")</f>
        <v/>
      </c>
      <c r="N22" s="145" t="str">
        <f>IF(AND('Mapa final'!$AD$13="Alta",'Mapa final'!$AF$13="Leve"),CONCATENATE("R2C",'Mapa final'!$S$13),"")</f>
        <v/>
      </c>
      <c r="O22" s="58" t="str">
        <f>IF(AND('Mapa final'!$AD$13="Alta",'Mapa final'!$AF$13="Leve"),CONCATENATE("R2C",'Mapa final'!$S$13),"")</f>
        <v/>
      </c>
      <c r="P22" s="57" t="str">
        <f>IF(AND('Mapa final'!$AD$13="Alta",'Mapa final'!$AF$13="Leve"),CONCATENATE("R2C",'Mapa final'!$S$13),"")</f>
        <v/>
      </c>
      <c r="Q22" s="145" t="str">
        <f>IF(AND('Mapa final'!$AD$13="Alta",'Mapa final'!$AF$13="Leve"),CONCATENATE("R2C",'Mapa final'!$S$13),"")</f>
        <v/>
      </c>
      <c r="R22" s="145" t="str">
        <f>IF(AND('Mapa final'!$AD$13="Alta",'Mapa final'!$AF$13="Leve"),CONCATENATE("R2C",'Mapa final'!$S$13),"")</f>
        <v/>
      </c>
      <c r="S22" s="145" t="str">
        <f>IF(AND('Mapa final'!$AD$13="Alta",'Mapa final'!$AF$13="Leve"),CONCATENATE("R2C",'Mapa final'!$S$13),"")</f>
        <v/>
      </c>
      <c r="T22" s="145" t="str">
        <f>IF(AND('Mapa final'!$AD$13="Alta",'Mapa final'!$AF$13="Leve"),CONCATENATE("R2C",'Mapa final'!$S$13),"")</f>
        <v/>
      </c>
      <c r="U22" s="58" t="str">
        <f>IF(AND('Mapa final'!$AD$13="Alta",'Mapa final'!$AF$13="Leve"),CONCATENATE("R2C",'Mapa final'!$S$13),"")</f>
        <v/>
      </c>
      <c r="V22" s="44" t="str">
        <f>IF(AND('Mapa final'!$AD$13="Muy Alta",'Mapa final'!$AF$13="Leve"),CONCATENATE("R2C",'Mapa final'!$S$13),"")</f>
        <v/>
      </c>
      <c r="W22" s="144" t="str">
        <f>IF(AND('Mapa final'!$AD$13="Muy Alta",'Mapa final'!$AF$13="Leve"),CONCATENATE("R2C",'Mapa final'!$S$13),"")</f>
        <v/>
      </c>
      <c r="X22" s="144" t="str">
        <f>IF(AND('Mapa final'!$AD$13="Muy Alta",'Mapa final'!$AF$13="Leve"),CONCATENATE("R2C",'Mapa final'!$S$13),"")</f>
        <v/>
      </c>
      <c r="Y22" s="144" t="str">
        <f>IF(AND('Mapa final'!$AD$13="Muy Alta",'Mapa final'!$AF$13="Leve"),CONCATENATE("R2C",'Mapa final'!$S$13),"")</f>
        <v/>
      </c>
      <c r="Z22" s="144" t="str">
        <f>IF(AND('Mapa final'!$AD$13="Muy Alta",'Mapa final'!$AF$13="Leve"),CONCATENATE("R2C",'Mapa final'!$S$13),"")</f>
        <v/>
      </c>
      <c r="AA22" s="45" t="str">
        <f>IF(AND('Mapa final'!$AD$13="Muy Alta",'Mapa final'!$AF$13="Leve"),CONCATENATE("R2C",'Mapa final'!$S$13),"")</f>
        <v/>
      </c>
      <c r="AB22" s="44" t="str">
        <f>IF(AND('Mapa final'!$AD$13="Muy Alta",'Mapa final'!$AF$13="Leve"),CONCATENATE("R2C",'Mapa final'!$S$13),"")</f>
        <v/>
      </c>
      <c r="AC22" s="144" t="str">
        <f>IF(AND('Mapa final'!$AD$13="Muy Alta",'Mapa final'!$AF$13="Leve"),CONCATENATE("R2C",'Mapa final'!$S$13),"")</f>
        <v/>
      </c>
      <c r="AD22" s="144" t="str">
        <f>IF(AND('Mapa final'!$AD$13="Muy Alta",'Mapa final'!$AF$13="Leve"),CONCATENATE("R2C",'Mapa final'!$S$13),"")</f>
        <v/>
      </c>
      <c r="AE22" s="144" t="str">
        <f>IF(AND('Mapa final'!$AD$13="Muy Alta",'Mapa final'!$AF$13="Leve"),CONCATENATE("R2C",'Mapa final'!$S$13),"")</f>
        <v/>
      </c>
      <c r="AF22" s="144" t="str">
        <f>IF(AND('Mapa final'!$AD$13="Muy Alta",'Mapa final'!$AF$13="Leve"),CONCATENATE("R2C",'Mapa final'!$S$13),"")</f>
        <v/>
      </c>
      <c r="AG22" s="45" t="str">
        <f>IF(AND('Mapa final'!$AD$13="Muy Alta",'Mapa final'!$AF$13="Leve"),CONCATENATE("R2C",'Mapa final'!$S$13),"")</f>
        <v/>
      </c>
      <c r="AH22" s="46" t="str">
        <f>IF(AND('Mapa final'!$AD$13="Muy Alta",'Mapa final'!$AF$13="Catastrófico"),CONCATENATE("R2C",'Mapa final'!$S$13),"")</f>
        <v/>
      </c>
      <c r="AI22" s="146" t="str">
        <f>IF(AND('Mapa final'!$AD$13="Muy Alta",'Mapa final'!$AF$13="Catastrófico"),CONCATENATE("R2C",'Mapa final'!$S$13),"")</f>
        <v/>
      </c>
      <c r="AJ22" s="146" t="str">
        <f>IF(AND('Mapa final'!$AD$13="Muy Alta",'Mapa final'!$AF$13="Catastrófico"),CONCATENATE("R2C",'Mapa final'!$S$13),"")</f>
        <v/>
      </c>
      <c r="AK22" s="146" t="str">
        <f>IF(AND('Mapa final'!$AD$13="Muy Alta",'Mapa final'!$AF$13="Catastrófico"),CONCATENATE("R2C",'Mapa final'!$S$13),"")</f>
        <v/>
      </c>
      <c r="AL22" s="146" t="str">
        <f>IF(AND('Mapa final'!$AD$13="Muy Alta",'Mapa final'!$AF$13="Catastrófico"),CONCATENATE("R2C",'Mapa final'!$S$13),"")</f>
        <v/>
      </c>
      <c r="AM22" s="47" t="str">
        <f>IF(AND('Mapa final'!$AD$13="Muy Alta",'Mapa final'!$AF$13="Catastrófico"),CONCATENATE("R2C",'Mapa final'!$S$13),"")</f>
        <v/>
      </c>
      <c r="AN22" s="70"/>
      <c r="AO22" s="378"/>
      <c r="AP22" s="379"/>
      <c r="AQ22" s="379"/>
      <c r="AR22" s="379"/>
      <c r="AS22" s="379"/>
      <c r="AT22" s="38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26"/>
      <c r="C23" s="326"/>
      <c r="D23" s="327"/>
      <c r="E23" s="367"/>
      <c r="F23" s="365"/>
      <c r="G23" s="365"/>
      <c r="H23" s="365"/>
      <c r="I23" s="365"/>
      <c r="J23" s="57" t="str">
        <f>IF(AND('Mapa final'!$AD$13="Alta",'Mapa final'!$AF$13="Leve"),CONCATENATE("R2C",'Mapa final'!$S$13),"")</f>
        <v/>
      </c>
      <c r="K23" s="145" t="str">
        <f>IF(AND('Mapa final'!$AD$13="Alta",'Mapa final'!$AF$13="Leve"),CONCATENATE("R2C",'Mapa final'!$S$13),"")</f>
        <v/>
      </c>
      <c r="L23" s="145" t="str">
        <f>IF(AND('Mapa final'!$AD$13="Alta",'Mapa final'!$AF$13="Leve"),CONCATENATE("R2C",'Mapa final'!$S$13),"")</f>
        <v/>
      </c>
      <c r="M23" s="145" t="str">
        <f>IF(AND('Mapa final'!$AD$13="Alta",'Mapa final'!$AF$13="Leve"),CONCATENATE("R2C",'Mapa final'!$S$13),"")</f>
        <v/>
      </c>
      <c r="N23" s="145" t="str">
        <f>IF(AND('Mapa final'!$AD$13="Alta",'Mapa final'!$AF$13="Leve"),CONCATENATE("R2C",'Mapa final'!$S$13),"")</f>
        <v/>
      </c>
      <c r="O23" s="58" t="str">
        <f>IF(AND('Mapa final'!$AD$13="Alta",'Mapa final'!$AF$13="Leve"),CONCATENATE("R2C",'Mapa final'!$S$13),"")</f>
        <v/>
      </c>
      <c r="P23" s="57" t="str">
        <f>IF(AND('Mapa final'!$AD$13="Alta",'Mapa final'!$AF$13="Leve"),CONCATENATE("R2C",'Mapa final'!$S$13),"")</f>
        <v/>
      </c>
      <c r="Q23" s="145" t="str">
        <f>IF(AND('Mapa final'!$AD$13="Alta",'Mapa final'!$AF$13="Leve"),CONCATENATE("R2C",'Mapa final'!$S$13),"")</f>
        <v/>
      </c>
      <c r="R23" s="145" t="str">
        <f>IF(AND('Mapa final'!$AD$13="Alta",'Mapa final'!$AF$13="Leve"),CONCATENATE("R2C",'Mapa final'!$S$13),"")</f>
        <v/>
      </c>
      <c r="S23" s="145" t="str">
        <f>IF(AND('Mapa final'!$AD$13="Alta",'Mapa final'!$AF$13="Leve"),CONCATENATE("R2C",'Mapa final'!$S$13),"")</f>
        <v/>
      </c>
      <c r="T23" s="145" t="str">
        <f>IF(AND('Mapa final'!$AD$13="Alta",'Mapa final'!$AF$13="Leve"),CONCATENATE("R2C",'Mapa final'!$S$13),"")</f>
        <v/>
      </c>
      <c r="U23" s="58" t="str">
        <f>IF(AND('Mapa final'!$AD$13="Alta",'Mapa final'!$AF$13="Leve"),CONCATENATE("R2C",'Mapa final'!$S$13),"")</f>
        <v/>
      </c>
      <c r="V23" s="44" t="str">
        <f>IF(AND('Mapa final'!$AD$13="Muy Alta",'Mapa final'!$AF$13="Leve"),CONCATENATE("R2C",'Mapa final'!$S$13),"")</f>
        <v/>
      </c>
      <c r="W23" s="144" t="str">
        <f>IF(AND('Mapa final'!$AD$13="Muy Alta",'Mapa final'!$AF$13="Leve"),CONCATENATE("R2C",'Mapa final'!$S$13),"")</f>
        <v/>
      </c>
      <c r="X23" s="144" t="str">
        <f>IF(AND('Mapa final'!$AD$13="Muy Alta",'Mapa final'!$AF$13="Leve"),CONCATENATE("R2C",'Mapa final'!$S$13),"")</f>
        <v/>
      </c>
      <c r="Y23" s="144" t="str">
        <f>IF(AND('Mapa final'!$AD$13="Muy Alta",'Mapa final'!$AF$13="Leve"),CONCATENATE("R2C",'Mapa final'!$S$13),"")</f>
        <v/>
      </c>
      <c r="Z23" s="144" t="str">
        <f>IF(AND('Mapa final'!$AD$13="Muy Alta",'Mapa final'!$AF$13="Leve"),CONCATENATE("R2C",'Mapa final'!$S$13),"")</f>
        <v/>
      </c>
      <c r="AA23" s="45" t="str">
        <f>IF(AND('Mapa final'!$AD$13="Muy Alta",'Mapa final'!$AF$13="Leve"),CONCATENATE("R2C",'Mapa final'!$S$13),"")</f>
        <v/>
      </c>
      <c r="AB23" s="44" t="str">
        <f>IF(AND('Mapa final'!$AD$13="Muy Alta",'Mapa final'!$AF$13="Leve"),CONCATENATE("R2C",'Mapa final'!$S$13),"")</f>
        <v/>
      </c>
      <c r="AC23" s="144" t="str">
        <f>IF(AND('Mapa final'!$AD$13="Muy Alta",'Mapa final'!$AF$13="Leve"),CONCATENATE("R2C",'Mapa final'!$S$13),"")</f>
        <v/>
      </c>
      <c r="AD23" s="144" t="str">
        <f>IF(AND('Mapa final'!$AD$13="Muy Alta",'Mapa final'!$AF$13="Leve"),CONCATENATE("R2C",'Mapa final'!$S$13),"")</f>
        <v/>
      </c>
      <c r="AE23" s="144" t="str">
        <f>IF(AND('Mapa final'!$AD$13="Muy Alta",'Mapa final'!$AF$13="Leve"),CONCATENATE("R2C",'Mapa final'!$S$13),"")</f>
        <v/>
      </c>
      <c r="AF23" s="144" t="str">
        <f>IF(AND('Mapa final'!$AD$13="Muy Alta",'Mapa final'!$AF$13="Leve"),CONCATENATE("R2C",'Mapa final'!$S$13),"")</f>
        <v/>
      </c>
      <c r="AG23" s="45" t="str">
        <f>IF(AND('Mapa final'!$AD$13="Muy Alta",'Mapa final'!$AF$13="Leve"),CONCATENATE("R2C",'Mapa final'!$S$13),"")</f>
        <v/>
      </c>
      <c r="AH23" s="46" t="str">
        <f>IF(AND('Mapa final'!$AD$13="Muy Alta",'Mapa final'!$AF$13="Catastrófico"),CONCATENATE("R2C",'Mapa final'!$S$13),"")</f>
        <v/>
      </c>
      <c r="AI23" s="146" t="str">
        <f>IF(AND('Mapa final'!$AD$13="Muy Alta",'Mapa final'!$AF$13="Catastrófico"),CONCATENATE("R2C",'Mapa final'!$S$13),"")</f>
        <v/>
      </c>
      <c r="AJ23" s="146" t="str">
        <f>IF(AND('Mapa final'!$AD$13="Muy Alta",'Mapa final'!$AF$13="Catastrófico"),CONCATENATE("R2C",'Mapa final'!$S$13),"")</f>
        <v/>
      </c>
      <c r="AK23" s="146" t="str">
        <f>IF(AND('Mapa final'!$AD$13="Muy Alta",'Mapa final'!$AF$13="Catastrófico"),CONCATENATE("R2C",'Mapa final'!$S$13),"")</f>
        <v/>
      </c>
      <c r="AL23" s="146" t="str">
        <f>IF(AND('Mapa final'!$AD$13="Muy Alta",'Mapa final'!$AF$13="Catastrófico"),CONCATENATE("R2C",'Mapa final'!$S$13),"")</f>
        <v/>
      </c>
      <c r="AM23" s="47" t="str">
        <f>IF(AND('Mapa final'!$AD$13="Muy Alta",'Mapa final'!$AF$13="Catastrófico"),CONCATENATE("R2C",'Mapa final'!$S$13),"")</f>
        <v/>
      </c>
      <c r="AN23" s="70"/>
      <c r="AO23" s="378"/>
      <c r="AP23" s="379"/>
      <c r="AQ23" s="379"/>
      <c r="AR23" s="379"/>
      <c r="AS23" s="379"/>
      <c r="AT23" s="38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26"/>
      <c r="C24" s="326"/>
      <c r="D24" s="327"/>
      <c r="E24" s="367"/>
      <c r="F24" s="365"/>
      <c r="G24" s="365"/>
      <c r="H24" s="365"/>
      <c r="I24" s="365"/>
      <c r="J24" s="57" t="str">
        <f>IF(AND('Mapa final'!$AD$13="Alta",'Mapa final'!$AF$13="Leve"),CONCATENATE("R2C",'Mapa final'!$S$13),"")</f>
        <v/>
      </c>
      <c r="K24" s="145" t="str">
        <f>IF(AND('Mapa final'!$AD$13="Alta",'Mapa final'!$AF$13="Leve"),CONCATENATE("R2C",'Mapa final'!$S$13),"")</f>
        <v/>
      </c>
      <c r="L24" s="145" t="str">
        <f>IF(AND('Mapa final'!$AD$13="Alta",'Mapa final'!$AF$13="Leve"),CONCATENATE("R2C",'Mapa final'!$S$13),"")</f>
        <v/>
      </c>
      <c r="M24" s="145" t="str">
        <f>IF(AND('Mapa final'!$AD$13="Alta",'Mapa final'!$AF$13="Leve"),CONCATENATE("R2C",'Mapa final'!$S$13),"")</f>
        <v/>
      </c>
      <c r="N24" s="145" t="str">
        <f>IF(AND('Mapa final'!$AD$13="Alta",'Mapa final'!$AF$13="Leve"),CONCATENATE("R2C",'Mapa final'!$S$13),"")</f>
        <v/>
      </c>
      <c r="O24" s="58" t="str">
        <f>IF(AND('Mapa final'!$AD$13="Alta",'Mapa final'!$AF$13="Leve"),CONCATENATE("R2C",'Mapa final'!$S$13),"")</f>
        <v/>
      </c>
      <c r="P24" s="57" t="str">
        <f>IF(AND('Mapa final'!$AD$13="Alta",'Mapa final'!$AF$13="Leve"),CONCATENATE("R2C",'Mapa final'!$S$13),"")</f>
        <v/>
      </c>
      <c r="Q24" s="145" t="str">
        <f>IF(AND('Mapa final'!$AD$13="Alta",'Mapa final'!$AF$13="Leve"),CONCATENATE("R2C",'Mapa final'!$S$13),"")</f>
        <v/>
      </c>
      <c r="R24" s="145" t="str">
        <f>IF(AND('Mapa final'!$AD$13="Alta",'Mapa final'!$AF$13="Leve"),CONCATENATE("R2C",'Mapa final'!$S$13),"")</f>
        <v/>
      </c>
      <c r="S24" s="145" t="str">
        <f>IF(AND('Mapa final'!$AD$13="Alta",'Mapa final'!$AF$13="Leve"),CONCATENATE("R2C",'Mapa final'!$S$13),"")</f>
        <v/>
      </c>
      <c r="T24" s="145" t="str">
        <f>IF(AND('Mapa final'!$AD$13="Alta",'Mapa final'!$AF$13="Leve"),CONCATENATE("R2C",'Mapa final'!$S$13),"")</f>
        <v/>
      </c>
      <c r="U24" s="58" t="str">
        <f>IF(AND('Mapa final'!$AD$13="Alta",'Mapa final'!$AF$13="Leve"),CONCATENATE("R2C",'Mapa final'!$S$13),"")</f>
        <v/>
      </c>
      <c r="V24" s="44" t="str">
        <f>IF(AND('Mapa final'!$AD$13="Muy Alta",'Mapa final'!$AF$13="Leve"),CONCATENATE("R2C",'Mapa final'!$S$13),"")</f>
        <v/>
      </c>
      <c r="W24" s="144" t="str">
        <f>IF(AND('Mapa final'!$AD$13="Muy Alta",'Mapa final'!$AF$13="Leve"),CONCATENATE("R2C",'Mapa final'!$S$13),"")</f>
        <v/>
      </c>
      <c r="X24" s="144" t="str">
        <f>IF(AND('Mapa final'!$AD$13="Muy Alta",'Mapa final'!$AF$13="Leve"),CONCATENATE("R2C",'Mapa final'!$S$13),"")</f>
        <v/>
      </c>
      <c r="Y24" s="144" t="str">
        <f>IF(AND('Mapa final'!$AD$13="Muy Alta",'Mapa final'!$AF$13="Leve"),CONCATENATE("R2C",'Mapa final'!$S$13),"")</f>
        <v/>
      </c>
      <c r="Z24" s="144" t="str">
        <f>IF(AND('Mapa final'!$AD$13="Muy Alta",'Mapa final'!$AF$13="Leve"),CONCATENATE("R2C",'Mapa final'!$S$13),"")</f>
        <v/>
      </c>
      <c r="AA24" s="45" t="str">
        <f>IF(AND('Mapa final'!$AD$13="Muy Alta",'Mapa final'!$AF$13="Leve"),CONCATENATE("R2C",'Mapa final'!$S$13),"")</f>
        <v/>
      </c>
      <c r="AB24" s="44" t="str">
        <f>IF(AND('Mapa final'!$AD$13="Muy Alta",'Mapa final'!$AF$13="Leve"),CONCATENATE("R2C",'Mapa final'!$S$13),"")</f>
        <v/>
      </c>
      <c r="AC24" s="144" t="str">
        <f>IF(AND('Mapa final'!$AD$13="Muy Alta",'Mapa final'!$AF$13="Leve"),CONCATENATE("R2C",'Mapa final'!$S$13),"")</f>
        <v/>
      </c>
      <c r="AD24" s="144" t="str">
        <f>IF(AND('Mapa final'!$AD$13="Muy Alta",'Mapa final'!$AF$13="Leve"),CONCATENATE("R2C",'Mapa final'!$S$13),"")</f>
        <v/>
      </c>
      <c r="AE24" s="144" t="str">
        <f>IF(AND('Mapa final'!$AD$13="Muy Alta",'Mapa final'!$AF$13="Leve"),CONCATENATE("R2C",'Mapa final'!$S$13),"")</f>
        <v/>
      </c>
      <c r="AF24" s="144" t="str">
        <f>IF(AND('Mapa final'!$AD$13="Muy Alta",'Mapa final'!$AF$13="Leve"),CONCATENATE("R2C",'Mapa final'!$S$13),"")</f>
        <v/>
      </c>
      <c r="AG24" s="45" t="str">
        <f>IF(AND('Mapa final'!$AD$13="Muy Alta",'Mapa final'!$AF$13="Leve"),CONCATENATE("R2C",'Mapa final'!$S$13),"")</f>
        <v/>
      </c>
      <c r="AH24" s="46" t="str">
        <f>IF(AND('Mapa final'!$AD$13="Muy Alta",'Mapa final'!$AF$13="Catastrófico"),CONCATENATE("R2C",'Mapa final'!$S$13),"")</f>
        <v/>
      </c>
      <c r="AI24" s="146" t="str">
        <f>IF(AND('Mapa final'!$AD$13="Muy Alta",'Mapa final'!$AF$13="Catastrófico"),CONCATENATE("R2C",'Mapa final'!$S$13),"")</f>
        <v/>
      </c>
      <c r="AJ24" s="146" t="str">
        <f>IF(AND('Mapa final'!$AD$13="Muy Alta",'Mapa final'!$AF$13="Catastrófico"),CONCATENATE("R2C",'Mapa final'!$S$13),"")</f>
        <v/>
      </c>
      <c r="AK24" s="146" t="str">
        <f>IF(AND('Mapa final'!$AD$13="Muy Alta",'Mapa final'!$AF$13="Catastrófico"),CONCATENATE("R2C",'Mapa final'!$S$13),"")</f>
        <v/>
      </c>
      <c r="AL24" s="146" t="str">
        <f>IF(AND('Mapa final'!$AD$13="Muy Alta",'Mapa final'!$AF$13="Catastrófico"),CONCATENATE("R2C",'Mapa final'!$S$13),"")</f>
        <v/>
      </c>
      <c r="AM24" s="47" t="str">
        <f>IF(AND('Mapa final'!$AD$13="Muy Alta",'Mapa final'!$AF$13="Catastrófico"),CONCATENATE("R2C",'Mapa final'!$S$13),"")</f>
        <v/>
      </c>
      <c r="AN24" s="70"/>
      <c r="AO24" s="378"/>
      <c r="AP24" s="379"/>
      <c r="AQ24" s="379"/>
      <c r="AR24" s="379"/>
      <c r="AS24" s="379"/>
      <c r="AT24" s="38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26"/>
      <c r="C25" s="326"/>
      <c r="D25" s="327"/>
      <c r="E25" s="368"/>
      <c r="F25" s="369"/>
      <c r="G25" s="369"/>
      <c r="H25" s="369"/>
      <c r="I25" s="369"/>
      <c r="J25" s="59" t="str">
        <f>IF(AND('Mapa final'!$AD$13="Alta",'Mapa final'!$AF$13="Leve"),CONCATENATE("R2C",'Mapa final'!$S$13),"")</f>
        <v/>
      </c>
      <c r="K25" s="60" t="str">
        <f>IF(AND('Mapa final'!$AD$13="Alta",'Mapa final'!$AF$13="Leve"),CONCATENATE("R2C",'Mapa final'!$S$13),"")</f>
        <v/>
      </c>
      <c r="L25" s="60" t="str">
        <f>IF(AND('Mapa final'!$AD$13="Alta",'Mapa final'!$AF$13="Leve"),CONCATENATE("R2C",'Mapa final'!$S$13),"")</f>
        <v/>
      </c>
      <c r="M25" s="60" t="str">
        <f>IF(AND('Mapa final'!$AD$13="Alta",'Mapa final'!$AF$13="Leve"),CONCATENATE("R2C",'Mapa final'!$S$13),"")</f>
        <v/>
      </c>
      <c r="N25" s="60" t="str">
        <f>IF(AND('Mapa final'!$AD$13="Alta",'Mapa final'!$AF$13="Leve"),CONCATENATE("R2C",'Mapa final'!$S$13),"")</f>
        <v/>
      </c>
      <c r="O25" s="61" t="str">
        <f>IF(AND('Mapa final'!$AD$13="Alta",'Mapa final'!$AF$13="Leve"),CONCATENATE("R2C",'Mapa final'!$S$13),"")</f>
        <v/>
      </c>
      <c r="P25" s="59" t="str">
        <f>IF(AND('Mapa final'!$AD$13="Alta",'Mapa final'!$AF$13="Leve"),CONCATENATE("R2C",'Mapa final'!$S$13),"")</f>
        <v/>
      </c>
      <c r="Q25" s="60" t="str">
        <f>IF(AND('Mapa final'!$AD$13="Alta",'Mapa final'!$AF$13="Leve"),CONCATENATE("R2C",'Mapa final'!$S$13),"")</f>
        <v/>
      </c>
      <c r="R25" s="60" t="str">
        <f>IF(AND('Mapa final'!$AD$13="Alta",'Mapa final'!$AF$13="Leve"),CONCATENATE("R2C",'Mapa final'!$S$13),"")</f>
        <v/>
      </c>
      <c r="S25" s="60" t="str">
        <f>IF(AND('Mapa final'!$AD$13="Alta",'Mapa final'!$AF$13="Leve"),CONCATENATE("R2C",'Mapa final'!$S$13),"")</f>
        <v/>
      </c>
      <c r="T25" s="60" t="str">
        <f>IF(AND('Mapa final'!$AD$13="Alta",'Mapa final'!$AF$13="Leve"),CONCATENATE("R2C",'Mapa final'!$S$13),"")</f>
        <v/>
      </c>
      <c r="U25" s="61" t="str">
        <f>IF(AND('Mapa final'!$AD$13="Alta",'Mapa final'!$AF$13="Leve"),CONCATENATE("R2C",'Mapa final'!$S$13),"")</f>
        <v/>
      </c>
      <c r="V25" s="48" t="str">
        <f>IF(AND('Mapa final'!$AD$13="Muy Alta",'Mapa final'!$AF$13="Leve"),CONCATENATE("R2C",'Mapa final'!$S$13),"")</f>
        <v/>
      </c>
      <c r="W25" s="49" t="str">
        <f>IF(AND('Mapa final'!$AD$13="Muy Alta",'Mapa final'!$AF$13="Leve"),CONCATENATE("R2C",'Mapa final'!$S$13),"")</f>
        <v/>
      </c>
      <c r="X25" s="49" t="str">
        <f>IF(AND('Mapa final'!$AD$13="Muy Alta",'Mapa final'!$AF$13="Leve"),CONCATENATE("R2C",'Mapa final'!$S$13),"")</f>
        <v/>
      </c>
      <c r="Y25" s="49" t="str">
        <f>IF(AND('Mapa final'!$AD$13="Muy Alta",'Mapa final'!$AF$13="Leve"),CONCATENATE("R2C",'Mapa final'!$S$13),"")</f>
        <v/>
      </c>
      <c r="Z25" s="49" t="str">
        <f>IF(AND('Mapa final'!$AD$13="Muy Alta",'Mapa final'!$AF$13="Leve"),CONCATENATE("R2C",'Mapa final'!$S$13),"")</f>
        <v/>
      </c>
      <c r="AA25" s="50" t="str">
        <f>IF(AND('Mapa final'!$AD$13="Muy Alta",'Mapa final'!$AF$13="Leve"),CONCATENATE("R2C",'Mapa final'!$S$13),"")</f>
        <v/>
      </c>
      <c r="AB25" s="48" t="str">
        <f>IF(AND('Mapa final'!$AD$13="Muy Alta",'Mapa final'!$AF$13="Leve"),CONCATENATE("R2C",'Mapa final'!$S$13),"")</f>
        <v/>
      </c>
      <c r="AC25" s="49" t="str">
        <f>IF(AND('Mapa final'!$AD$13="Muy Alta",'Mapa final'!$AF$13="Leve"),CONCATENATE("R2C",'Mapa final'!$S$13),"")</f>
        <v/>
      </c>
      <c r="AD25" s="49" t="str">
        <f>IF(AND('Mapa final'!$AD$13="Muy Alta",'Mapa final'!$AF$13="Leve"),CONCATENATE("R2C",'Mapa final'!$S$13),"")</f>
        <v/>
      </c>
      <c r="AE25" s="49" t="str">
        <f>IF(AND('Mapa final'!$AD$13="Muy Alta",'Mapa final'!$AF$13="Leve"),CONCATENATE("R2C",'Mapa final'!$S$13),"")</f>
        <v/>
      </c>
      <c r="AF25" s="49" t="str">
        <f>IF(AND('Mapa final'!$AD$13="Muy Alta",'Mapa final'!$AF$13="Leve"),CONCATENATE("R2C",'Mapa final'!$S$13),"")</f>
        <v/>
      </c>
      <c r="AG25" s="50" t="str">
        <f>IF(AND('Mapa final'!$AD$13="Muy Alta",'Mapa final'!$AF$13="Leve"),CONCATENATE("R2C",'Mapa final'!$S$13),"")</f>
        <v/>
      </c>
      <c r="AH25" s="51" t="str">
        <f>IF(AND('Mapa final'!$AD$13="Muy Alta",'Mapa final'!$AF$13="Catastrófico"),CONCATENATE("R2C",'Mapa final'!$S$13),"")</f>
        <v/>
      </c>
      <c r="AI25" s="52" t="str">
        <f>IF(AND('Mapa final'!$AD$13="Muy Alta",'Mapa final'!$AF$13="Catastrófico"),CONCATENATE("R2C",'Mapa final'!$S$13),"")</f>
        <v/>
      </c>
      <c r="AJ25" s="52" t="str">
        <f>IF(AND('Mapa final'!$AD$13="Muy Alta",'Mapa final'!$AF$13="Catastrófico"),CONCATENATE("R2C",'Mapa final'!$S$13),"")</f>
        <v/>
      </c>
      <c r="AK25" s="52" t="str">
        <f>IF(AND('Mapa final'!$AD$13="Muy Alta",'Mapa final'!$AF$13="Catastrófico"),CONCATENATE("R2C",'Mapa final'!$S$13),"")</f>
        <v/>
      </c>
      <c r="AL25" s="52" t="str">
        <f>IF(AND('Mapa final'!$AD$13="Muy Alta",'Mapa final'!$AF$13="Catastrófico"),CONCATENATE("R2C",'Mapa final'!$S$13),"")</f>
        <v/>
      </c>
      <c r="AM25" s="53" t="str">
        <f>IF(AND('Mapa final'!$AD$13="Muy Alta",'Mapa final'!$AF$13="Catastrófico"),CONCATENATE("R2C",'Mapa final'!$S$13),"")</f>
        <v/>
      </c>
      <c r="AN25" s="70"/>
      <c r="AO25" s="381"/>
      <c r="AP25" s="382"/>
      <c r="AQ25" s="382"/>
      <c r="AR25" s="382"/>
      <c r="AS25" s="382"/>
      <c r="AT25" s="383"/>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26"/>
      <c r="C26" s="326"/>
      <c r="D26" s="327"/>
      <c r="E26" s="371" t="s">
        <v>205</v>
      </c>
      <c r="F26" s="372"/>
      <c r="G26" s="372"/>
      <c r="H26" s="372"/>
      <c r="I26" s="373"/>
      <c r="J26" s="54" t="str">
        <f>IF(AND('Mapa final'!$AD$13="Alta",'Mapa final'!$AF$13="Leve"),CONCATENATE("R2C",'Mapa final'!$S$13),"")</f>
        <v/>
      </c>
      <c r="K26" s="55" t="str">
        <f>IF(AND('Mapa final'!$AD$13="Alta",'Mapa final'!$AF$13="Leve"),CONCATENATE("R2C",'Mapa final'!$S$13),"")</f>
        <v/>
      </c>
      <c r="L26" s="55" t="str">
        <f>IF(AND('Mapa final'!$AD$13="Alta",'Mapa final'!$AF$13="Leve"),CONCATENATE("R2C",'Mapa final'!$S$13),"")</f>
        <v/>
      </c>
      <c r="M26" s="55" t="str">
        <f>IF(AND('Mapa final'!$AD$13="Alta",'Mapa final'!$AF$13="Leve"),CONCATENATE("R2C",'Mapa final'!$S$13),"")</f>
        <v/>
      </c>
      <c r="N26" s="55" t="str">
        <f>IF(AND('Mapa final'!$AD$13="Alta",'Mapa final'!$AF$13="Leve"),CONCATENATE("R2C",'Mapa final'!$S$13),"")</f>
        <v/>
      </c>
      <c r="O26" s="56" t="str">
        <f>IF(AND('Mapa final'!$AD$13="Alta",'Mapa final'!$AF$13="Leve"),CONCATENATE("R2C",'Mapa final'!$S$13),"")</f>
        <v/>
      </c>
      <c r="P26" s="54" t="str">
        <f>IF(AND('Mapa final'!$AD$13="Alta",'Mapa final'!$AF$13="Leve"),CONCATENATE("R2C",'Mapa final'!$S$13),"")</f>
        <v/>
      </c>
      <c r="Q26" s="55" t="str">
        <f>IF(AND('Mapa final'!$AD$13="Alta",'Mapa final'!$AF$13="Leve"),CONCATENATE("R2C",'Mapa final'!$S$13),"")</f>
        <v/>
      </c>
      <c r="R26" s="55" t="str">
        <f>IF(AND('Mapa final'!$AD$13="Alta",'Mapa final'!$AF$13="Leve"),CONCATENATE("R2C",'Mapa final'!$S$13),"")</f>
        <v/>
      </c>
      <c r="S26" s="55" t="str">
        <f>IF(AND('Mapa final'!$AD$13="Alta",'Mapa final'!$AF$13="Leve"),CONCATENATE("R2C",'Mapa final'!$S$13),"")</f>
        <v/>
      </c>
      <c r="T26" s="55" t="str">
        <f>IF(AND('Mapa final'!$AD$13="Alta",'Mapa final'!$AF$13="Leve"),CONCATENATE("R2C",'Mapa final'!$S$13),"")</f>
        <v/>
      </c>
      <c r="U26" s="56" t="str">
        <f>IF(AND('Mapa final'!$AD$13="Alta",'Mapa final'!$AF$13="Leve"),CONCATENATE("R2C",'Mapa final'!$S$13),"")</f>
        <v/>
      </c>
      <c r="V26" s="54" t="str">
        <f>IF(AND('Mapa final'!$AD$13="Alta",'Mapa final'!$AF$13="Leve"),CONCATENATE("R2C",'Mapa final'!$S$13),"")</f>
        <v/>
      </c>
      <c r="W26" s="55" t="str">
        <f>IF(AND('Mapa final'!$AD$13="Alta",'Mapa final'!$AF$13="Leve"),CONCATENATE("R2C",'Mapa final'!$S$13),"")</f>
        <v/>
      </c>
      <c r="X26" s="55" t="str">
        <f>IF(AND('Mapa final'!$AD$13="Alta",'Mapa final'!$AF$13="Leve"),CONCATENATE("R2C",'Mapa final'!$S$13),"")</f>
        <v/>
      </c>
      <c r="Y26" s="55" t="str">
        <f>IF(AND('Mapa final'!$AD$13="Alta",'Mapa final'!$AF$13="Leve"),CONCATENATE("R2C",'Mapa final'!$S$13),"")</f>
        <v/>
      </c>
      <c r="Z26" s="55" t="str">
        <f>IF(AND('Mapa final'!$AD$13="Alta",'Mapa final'!$AF$13="Leve"),CONCATENATE("R2C",'Mapa final'!$S$13),"")</f>
        <v/>
      </c>
      <c r="AA26" s="56" t="str">
        <f>IF(AND('Mapa final'!$AD$13="Alta",'Mapa final'!$AF$13="Leve"),CONCATENATE("R2C",'Mapa final'!$S$13),"")</f>
        <v/>
      </c>
      <c r="AB26" s="38" t="str">
        <f>IF(AND('Mapa final'!$AD$13="Muy Alta",'Mapa final'!$AF$13="Leve"),CONCATENATE("R2C",'Mapa final'!$S$13),"")</f>
        <v/>
      </c>
      <c r="AC26" s="39" t="str">
        <f>IF(AND('Mapa final'!$AD$13="Muy Alta",'Mapa final'!$AF$13="Leve"),CONCATENATE("R2C",'Mapa final'!$S$13),"")</f>
        <v/>
      </c>
      <c r="AD26" s="39" t="str">
        <f>IF(AND('Mapa final'!$AD$13="Muy Alta",'Mapa final'!$AF$13="Leve"),CONCATENATE("R2C",'Mapa final'!$S$13),"")</f>
        <v/>
      </c>
      <c r="AE26" s="39" t="str">
        <f>IF(AND('Mapa final'!$AD$13="Muy Alta",'Mapa final'!$AF$13="Leve"),CONCATENATE("R2C",'Mapa final'!$S$13),"")</f>
        <v/>
      </c>
      <c r="AF26" s="39" t="str">
        <f>IF(AND('Mapa final'!$AD$13="Muy Alta",'Mapa final'!$AF$13="Leve"),CONCATENATE("R2C",'Mapa final'!$S$13),"")</f>
        <v/>
      </c>
      <c r="AG26" s="40" t="str">
        <f>IF(AND('Mapa final'!$AD$13="Muy Alta",'Mapa final'!$AF$13="Leve"),CONCATENATE("R2C",'Mapa final'!$S$13),"")</f>
        <v/>
      </c>
      <c r="AH26" s="41" t="str">
        <f>IF(AND('Mapa final'!$AD$13="Muy Alta",'Mapa final'!$AF$13="Catastrófico"),CONCATENATE("R2C",'Mapa final'!$S$13),"")</f>
        <v/>
      </c>
      <c r="AI26" s="42" t="str">
        <f>IF(AND('Mapa final'!$AD$13="Muy Alta",'Mapa final'!$AF$13="Catastrófico"),CONCATENATE("R2C",'Mapa final'!$S$13),"")</f>
        <v/>
      </c>
      <c r="AJ26" s="42" t="str">
        <f>IF(AND('Mapa final'!$AD$13="Muy Alta",'Mapa final'!$AF$13="Catastrófico"),CONCATENATE("R2C",'Mapa final'!$S$13),"")</f>
        <v/>
      </c>
      <c r="AK26" s="42" t="str">
        <f>IF(AND('Mapa final'!$AD$13="Muy Alta",'Mapa final'!$AF$13="Catastrófico"),CONCATENATE("R2C",'Mapa final'!$S$13),"")</f>
        <v/>
      </c>
      <c r="AL26" s="42" t="str">
        <f>IF(AND('Mapa final'!$AD$13="Muy Alta",'Mapa final'!$AF$13="Catastrófico"),CONCATENATE("R2C",'Mapa final'!$S$13),"")</f>
        <v/>
      </c>
      <c r="AM26" s="43" t="str">
        <f>IF(AND('Mapa final'!$AD$13="Muy Alta",'Mapa final'!$AF$13="Catastrófico"),CONCATENATE("R2C",'Mapa final'!$S$13),"")</f>
        <v/>
      </c>
      <c r="AN26" s="70"/>
      <c r="AO26" s="404" t="s">
        <v>206</v>
      </c>
      <c r="AP26" s="405"/>
      <c r="AQ26" s="405"/>
      <c r="AR26" s="405"/>
      <c r="AS26" s="405"/>
      <c r="AT26" s="40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26"/>
      <c r="C27" s="326"/>
      <c r="D27" s="327"/>
      <c r="E27" s="364"/>
      <c r="F27" s="365"/>
      <c r="G27" s="365"/>
      <c r="H27" s="365"/>
      <c r="I27" s="366"/>
      <c r="J27" s="57" t="str">
        <f>IF(AND('Mapa final'!$AD$13="Alta",'Mapa final'!$AF$13="Leve"),CONCATENATE("R2C",'Mapa final'!$S$13),"")</f>
        <v/>
      </c>
      <c r="K27" s="145" t="str">
        <f>IF(AND('Mapa final'!$AD$13="Alta",'Mapa final'!$AF$13="Leve"),CONCATENATE("R2C",'Mapa final'!$S$13),"")</f>
        <v/>
      </c>
      <c r="L27" s="145" t="str">
        <f>IF(AND('Mapa final'!$AD$13="Alta",'Mapa final'!$AF$13="Leve"),CONCATENATE("R2C",'Mapa final'!$S$13),"")</f>
        <v/>
      </c>
      <c r="M27" s="145" t="str">
        <f>IF(AND('Mapa final'!$AD$13="Alta",'Mapa final'!$AF$13="Leve"),CONCATENATE("R2C",'Mapa final'!$S$13),"")</f>
        <v/>
      </c>
      <c r="N27" s="145" t="str">
        <f>IF(AND('Mapa final'!$AD$13="Alta",'Mapa final'!$AF$13="Leve"),CONCATENATE("R2C",'Mapa final'!$S$13),"")</f>
        <v/>
      </c>
      <c r="O27" s="58" t="str">
        <f>IF(AND('Mapa final'!$AD$13="Alta",'Mapa final'!$AF$13="Leve"),CONCATENATE("R2C",'Mapa final'!$S$13),"")</f>
        <v/>
      </c>
      <c r="P27" s="57" t="str">
        <f>IF(AND('Mapa final'!$AD$13="Alta",'Mapa final'!$AF$13="Leve"),CONCATENATE("R2C",'Mapa final'!$S$13),"")</f>
        <v/>
      </c>
      <c r="Q27" s="145" t="str">
        <f>IF(AND('Mapa final'!$AD$13="Alta",'Mapa final'!$AF$13="Leve"),CONCATENATE("R2C",'Mapa final'!$S$13),"")</f>
        <v/>
      </c>
      <c r="R27" s="145" t="str">
        <f>IF(AND('Mapa final'!$AD$13="Alta",'Mapa final'!$AF$13="Leve"),CONCATENATE("R2C",'Mapa final'!$S$13),"")</f>
        <v/>
      </c>
      <c r="S27" s="145" t="str">
        <f>IF(AND('Mapa final'!$AD$13="Alta",'Mapa final'!$AF$13="Leve"),CONCATENATE("R2C",'Mapa final'!$S$13),"")</f>
        <v/>
      </c>
      <c r="T27" s="145" t="str">
        <f>IF(AND('Mapa final'!$AD$13="Alta",'Mapa final'!$AF$13="Leve"),CONCATENATE("R2C",'Mapa final'!$S$13),"")</f>
        <v/>
      </c>
      <c r="U27" s="58" t="str">
        <f>IF(AND('Mapa final'!$AD$13="Alta",'Mapa final'!$AF$13="Leve"),CONCATENATE("R2C",'Mapa final'!$S$13),"")</f>
        <v/>
      </c>
      <c r="V27" s="57" t="str">
        <f>IF(AND('Mapa final'!$AD$13="Alta",'Mapa final'!$AF$13="Leve"),CONCATENATE("R2C",'Mapa final'!$S$13),"")</f>
        <v/>
      </c>
      <c r="W27" s="145" t="str">
        <f>IF(AND('Mapa final'!$AD$13="Alta",'Mapa final'!$AF$13="Leve"),CONCATENATE("R2C",'Mapa final'!$S$13),"")</f>
        <v/>
      </c>
      <c r="X27" s="145" t="str">
        <f>IF(AND('Mapa final'!$AD$13="Alta",'Mapa final'!$AF$13="Leve"),CONCATENATE("R2C",'Mapa final'!$S$13),"")</f>
        <v/>
      </c>
      <c r="Y27" s="145" t="str">
        <f>IF(AND('Mapa final'!$AD$13="Alta",'Mapa final'!$AF$13="Leve"),CONCATENATE("R2C",'Mapa final'!$S$13),"")</f>
        <v/>
      </c>
      <c r="Z27" s="145" t="str">
        <f>IF(AND('Mapa final'!$AD$13="Alta",'Mapa final'!$AF$13="Leve"),CONCATENATE("R2C",'Mapa final'!$S$13),"")</f>
        <v/>
      </c>
      <c r="AA27" s="58" t="str">
        <f>IF(AND('Mapa final'!$AD$13="Alta",'Mapa final'!$AF$13="Leve"),CONCATENATE("R2C",'Mapa final'!$S$13),"")</f>
        <v/>
      </c>
      <c r="AB27" s="44" t="str">
        <f>IF(AND('Mapa final'!$AD$13="Muy Alta",'Mapa final'!$AF$13="Leve"),CONCATENATE("R2C",'Mapa final'!$S$13),"")</f>
        <v/>
      </c>
      <c r="AC27" s="144" t="str">
        <f>IF(AND('Mapa final'!$AD$13="Muy Alta",'Mapa final'!$AF$13="Leve"),CONCATENATE("R2C",'Mapa final'!$S$13),"")</f>
        <v/>
      </c>
      <c r="AD27" s="144" t="str">
        <f>IF(AND('Mapa final'!$AD$13="Muy Alta",'Mapa final'!$AF$13="Leve"),CONCATENATE("R2C",'Mapa final'!$S$13),"")</f>
        <v/>
      </c>
      <c r="AE27" s="144" t="str">
        <f>IF(AND('Mapa final'!$AD$13="Muy Alta",'Mapa final'!$AF$13="Leve"),CONCATENATE("R2C",'Mapa final'!$S$13),"")</f>
        <v/>
      </c>
      <c r="AF27" s="144" t="str">
        <f>IF(AND('Mapa final'!$AD$13="Muy Alta",'Mapa final'!$AF$13="Leve"),CONCATENATE("R2C",'Mapa final'!$S$13),"")</f>
        <v/>
      </c>
      <c r="AG27" s="45" t="str">
        <f>IF(AND('Mapa final'!$AD$13="Muy Alta",'Mapa final'!$AF$13="Leve"),CONCATENATE("R2C",'Mapa final'!$S$13),"")</f>
        <v/>
      </c>
      <c r="AH27" s="46" t="str">
        <f>IF(AND('Mapa final'!$AD$13="Muy Alta",'Mapa final'!$AF$13="Catastrófico"),CONCATENATE("R2C",'Mapa final'!$S$13),"")</f>
        <v/>
      </c>
      <c r="AI27" s="146" t="str">
        <f>IF(AND('Mapa final'!$AD$13="Muy Alta",'Mapa final'!$AF$13="Catastrófico"),CONCATENATE("R2C",'Mapa final'!$S$13),"")</f>
        <v/>
      </c>
      <c r="AJ27" s="146" t="str">
        <f>IF(AND('Mapa final'!$AD$13="Muy Alta",'Mapa final'!$AF$13="Catastrófico"),CONCATENATE("R2C",'Mapa final'!$S$13),"")</f>
        <v/>
      </c>
      <c r="AK27" s="146" t="str">
        <f>IF(AND('Mapa final'!$AD$13="Muy Alta",'Mapa final'!$AF$13="Catastrófico"),CONCATENATE("R2C",'Mapa final'!$S$13),"")</f>
        <v/>
      </c>
      <c r="AL27" s="146" t="str">
        <f>IF(AND('Mapa final'!$AD$13="Muy Alta",'Mapa final'!$AF$13="Catastrófico"),CONCATENATE("R2C",'Mapa final'!$S$13),"")</f>
        <v/>
      </c>
      <c r="AM27" s="47" t="str">
        <f>IF(AND('Mapa final'!$AD$13="Muy Alta",'Mapa final'!$AF$13="Catastrófico"),CONCATENATE("R2C",'Mapa final'!$S$13),"")</f>
        <v/>
      </c>
      <c r="AN27" s="70"/>
      <c r="AO27" s="407"/>
      <c r="AP27" s="408"/>
      <c r="AQ27" s="408"/>
      <c r="AR27" s="408"/>
      <c r="AS27" s="408"/>
      <c r="AT27" s="409"/>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26"/>
      <c r="C28" s="326"/>
      <c r="D28" s="327"/>
      <c r="E28" s="367"/>
      <c r="F28" s="365"/>
      <c r="G28" s="365"/>
      <c r="H28" s="365"/>
      <c r="I28" s="366"/>
      <c r="J28" s="57" t="str">
        <f>IF(AND('Mapa final'!$AD$13="Alta",'Mapa final'!$AF$13="Leve"),CONCATENATE("R2C",'Mapa final'!$S$13),"")</f>
        <v/>
      </c>
      <c r="K28" s="145" t="str">
        <f>IF(AND('Mapa final'!$AD$13="Alta",'Mapa final'!$AF$13="Leve"),CONCATENATE("R2C",'Mapa final'!$S$13),"")</f>
        <v/>
      </c>
      <c r="L28" s="145" t="str">
        <f>IF(AND('Mapa final'!$AD$13="Alta",'Mapa final'!$AF$13="Leve"),CONCATENATE("R2C",'Mapa final'!$S$13),"")</f>
        <v/>
      </c>
      <c r="M28" s="145" t="str">
        <f>IF(AND('Mapa final'!$AD$13="Alta",'Mapa final'!$AF$13="Leve"),CONCATENATE("R2C",'Mapa final'!$S$13),"")</f>
        <v/>
      </c>
      <c r="N28" s="145" t="str">
        <f>IF(AND('Mapa final'!$AD$13="Alta",'Mapa final'!$AF$13="Leve"),CONCATENATE("R2C",'Mapa final'!$S$13),"")</f>
        <v/>
      </c>
      <c r="O28" s="58" t="str">
        <f>IF(AND('Mapa final'!$AD$13="Alta",'Mapa final'!$AF$13="Leve"),CONCATENATE("R2C",'Mapa final'!$S$13),"")</f>
        <v/>
      </c>
      <c r="P28" s="57" t="str">
        <f>IF(AND('Mapa final'!$AD$13="Alta",'Mapa final'!$AF$13="Leve"),CONCATENATE("R2C",'Mapa final'!$S$13),"")</f>
        <v/>
      </c>
      <c r="Q28" s="145" t="str">
        <f>IF(AND('Mapa final'!$AD$13="Alta",'Mapa final'!$AF$13="Leve"),CONCATENATE("R2C",'Mapa final'!$S$13),"")</f>
        <v/>
      </c>
      <c r="R28" s="145" t="str">
        <f>IF(AND('Mapa final'!$AD$13="Alta",'Mapa final'!$AF$13="Leve"),CONCATENATE("R2C",'Mapa final'!$S$13),"")</f>
        <v/>
      </c>
      <c r="S28" s="145" t="str">
        <f>IF(AND('Mapa final'!$AD$13="Alta",'Mapa final'!$AF$13="Leve"),CONCATENATE("R2C",'Mapa final'!$S$13),"")</f>
        <v/>
      </c>
      <c r="T28" s="145" t="str">
        <f>IF(AND('Mapa final'!$AD$13="Alta",'Mapa final'!$AF$13="Leve"),CONCATENATE("R2C",'Mapa final'!$S$13),"")</f>
        <v/>
      </c>
      <c r="U28" s="58" t="str">
        <f>IF(AND('Mapa final'!$AD$13="Alta",'Mapa final'!$AF$13="Leve"),CONCATENATE("R2C",'Mapa final'!$S$13),"")</f>
        <v/>
      </c>
      <c r="V28" s="57" t="str">
        <f>IF(AND('Mapa final'!$AD$13="Alta",'Mapa final'!$AF$13="Leve"),CONCATENATE("R2C",'Mapa final'!$S$13),"")</f>
        <v/>
      </c>
      <c r="W28" s="145" t="str">
        <f>IF(AND('Mapa final'!$AD$13="Alta",'Mapa final'!$AF$13="Leve"),CONCATENATE("R2C",'Mapa final'!$S$13),"")</f>
        <v/>
      </c>
      <c r="X28" s="145" t="str">
        <f>IF(AND('Mapa final'!$AD$13="Alta",'Mapa final'!$AF$13="Leve"),CONCATENATE("R2C",'Mapa final'!$S$13),"")</f>
        <v/>
      </c>
      <c r="Y28" s="145" t="str">
        <f>IF(AND('Mapa final'!$AD$13="Alta",'Mapa final'!$AF$13="Leve"),CONCATENATE("R2C",'Mapa final'!$S$13),"")</f>
        <v/>
      </c>
      <c r="Z28" s="145" t="str">
        <f>IF(AND('Mapa final'!$AD$13="Alta",'Mapa final'!$AF$13="Leve"),CONCATENATE("R2C",'Mapa final'!$S$13),"")</f>
        <v/>
      </c>
      <c r="AA28" s="58" t="str">
        <f>IF(AND('Mapa final'!$AD$13="Alta",'Mapa final'!$AF$13="Leve"),CONCATENATE("R2C",'Mapa final'!$S$13),"")</f>
        <v/>
      </c>
      <c r="AB28" s="44" t="str">
        <f>IF(AND('Mapa final'!$AD$13="Muy Alta",'Mapa final'!$AF$13="Leve"),CONCATENATE("R2C",'Mapa final'!$S$13),"")</f>
        <v/>
      </c>
      <c r="AC28" s="144" t="str">
        <f>IF(AND('Mapa final'!$AD$13="Muy Alta",'Mapa final'!$AF$13="Leve"),CONCATENATE("R2C",'Mapa final'!$S$13),"")</f>
        <v/>
      </c>
      <c r="AD28" s="144" t="str">
        <f>IF(AND('Mapa final'!$AD$13="Muy Alta",'Mapa final'!$AF$13="Leve"),CONCATENATE("R2C",'Mapa final'!$S$13),"")</f>
        <v/>
      </c>
      <c r="AE28" s="144" t="str">
        <f>IF(AND('Mapa final'!$AD$13="Muy Alta",'Mapa final'!$AF$13="Leve"),CONCATENATE("R2C",'Mapa final'!$S$13),"")</f>
        <v/>
      </c>
      <c r="AF28" s="144" t="str">
        <f>IF(AND('Mapa final'!$AD$13="Muy Alta",'Mapa final'!$AF$13="Leve"),CONCATENATE("R2C",'Mapa final'!$S$13),"")</f>
        <v/>
      </c>
      <c r="AG28" s="45" t="str">
        <f>IF(AND('Mapa final'!$AD$13="Muy Alta",'Mapa final'!$AF$13="Leve"),CONCATENATE("R2C",'Mapa final'!$S$13),"")</f>
        <v/>
      </c>
      <c r="AH28" s="46" t="str">
        <f>IF(AND('Mapa final'!$AD$13="Muy Alta",'Mapa final'!$AF$13="Catastrófico"),CONCATENATE("R2C",'Mapa final'!$S$13),"")</f>
        <v/>
      </c>
      <c r="AI28" s="146" t="str">
        <f>IF(AND('Mapa final'!$AD$13="Muy Alta",'Mapa final'!$AF$13="Catastrófico"),CONCATENATE("R2C",'Mapa final'!$S$13),"")</f>
        <v/>
      </c>
      <c r="AJ28" s="146" t="str">
        <f>IF(AND('Mapa final'!$AD$13="Muy Alta",'Mapa final'!$AF$13="Catastrófico"),CONCATENATE("R2C",'Mapa final'!$S$13),"")</f>
        <v/>
      </c>
      <c r="AK28" s="146" t="str">
        <f>IF(AND('Mapa final'!$AD$13="Muy Alta",'Mapa final'!$AF$13="Catastrófico"),CONCATENATE("R2C",'Mapa final'!$S$13),"")</f>
        <v/>
      </c>
      <c r="AL28" s="146" t="str">
        <f>IF(AND('Mapa final'!$AD$13="Muy Alta",'Mapa final'!$AF$13="Catastrófico"),CONCATENATE("R2C",'Mapa final'!$S$13),"")</f>
        <v/>
      </c>
      <c r="AM28" s="47" t="str">
        <f>IF(AND('Mapa final'!$AD$13="Muy Alta",'Mapa final'!$AF$13="Catastrófico"),CONCATENATE("R2C",'Mapa final'!$S$13),"")</f>
        <v/>
      </c>
      <c r="AN28" s="70"/>
      <c r="AO28" s="407"/>
      <c r="AP28" s="408"/>
      <c r="AQ28" s="408"/>
      <c r="AR28" s="408"/>
      <c r="AS28" s="408"/>
      <c r="AT28" s="409"/>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26"/>
      <c r="C29" s="326"/>
      <c r="D29" s="327"/>
      <c r="E29" s="367"/>
      <c r="F29" s="365"/>
      <c r="G29" s="365"/>
      <c r="H29" s="365"/>
      <c r="I29" s="366"/>
      <c r="J29" s="57" t="str">
        <f>IF(AND('Mapa final'!$AD$13="Alta",'Mapa final'!$AF$13="Leve"),CONCATENATE("R2C",'Mapa final'!$S$13),"")</f>
        <v/>
      </c>
      <c r="K29" s="145" t="str">
        <f>IF(AND('Mapa final'!$AD$13="Alta",'Mapa final'!$AF$13="Leve"),CONCATENATE("R2C",'Mapa final'!$S$13),"")</f>
        <v/>
      </c>
      <c r="L29" s="145" t="str">
        <f>IF(AND('Mapa final'!$AD$13="Alta",'Mapa final'!$AF$13="Leve"),CONCATENATE("R2C",'Mapa final'!$S$13),"")</f>
        <v/>
      </c>
      <c r="M29" s="145" t="str">
        <f>IF(AND('Mapa final'!$AD$13="Alta",'Mapa final'!$AF$13="Leve"),CONCATENATE("R2C",'Mapa final'!$S$13),"")</f>
        <v/>
      </c>
      <c r="N29" s="145" t="str">
        <f>IF(AND('Mapa final'!$AD$13="Alta",'Mapa final'!$AF$13="Leve"),CONCATENATE("R2C",'Mapa final'!$S$13),"")</f>
        <v/>
      </c>
      <c r="O29" s="58" t="str">
        <f>IF(AND('Mapa final'!$AD$13="Alta",'Mapa final'!$AF$13="Leve"),CONCATENATE("R2C",'Mapa final'!$S$13),"")</f>
        <v/>
      </c>
      <c r="P29" s="57" t="str">
        <f>IF(AND('Mapa final'!$AD$13="Alta",'Mapa final'!$AF$13="Leve"),CONCATENATE("R2C",'Mapa final'!$S$13),"")</f>
        <v/>
      </c>
      <c r="Q29" s="145" t="str">
        <f>IF(AND('Mapa final'!$AD$13="Alta",'Mapa final'!$AF$13="Leve"),CONCATENATE("R2C",'Mapa final'!$S$13),"")</f>
        <v/>
      </c>
      <c r="R29" s="145" t="str">
        <f>IF(AND('Mapa final'!$AD$13="Alta",'Mapa final'!$AF$13="Leve"),CONCATENATE("R2C",'Mapa final'!$S$13),"")</f>
        <v/>
      </c>
      <c r="S29" s="145" t="str">
        <f>IF(AND('Mapa final'!$AD$13="Alta",'Mapa final'!$AF$13="Leve"),CONCATENATE("R2C",'Mapa final'!$S$13),"")</f>
        <v/>
      </c>
      <c r="T29" s="145" t="str">
        <f>IF(AND('Mapa final'!$AD$13="Alta",'Mapa final'!$AF$13="Leve"),CONCATENATE("R2C",'Mapa final'!$S$13),"")</f>
        <v/>
      </c>
      <c r="U29" s="58" t="str">
        <f>IF(AND('Mapa final'!$AD$13="Alta",'Mapa final'!$AF$13="Leve"),CONCATENATE("R2C",'Mapa final'!$S$13),"")</f>
        <v/>
      </c>
      <c r="V29" s="57" t="str">
        <f>IF(AND('Mapa final'!$AD$13="Alta",'Mapa final'!$AF$13="Leve"),CONCATENATE("R2C",'Mapa final'!$S$13),"")</f>
        <v/>
      </c>
      <c r="W29" s="145" t="str">
        <f>IF(AND('Mapa final'!$AD$13="Alta",'Mapa final'!$AF$13="Leve"),CONCATENATE("R2C",'Mapa final'!$S$13),"")</f>
        <v/>
      </c>
      <c r="X29" s="145" t="str">
        <f>IF(AND('Mapa final'!$AD$13="Alta",'Mapa final'!$AF$13="Leve"),CONCATENATE("R2C",'Mapa final'!$S$13),"")</f>
        <v/>
      </c>
      <c r="Y29" s="145" t="str">
        <f>IF(AND('Mapa final'!$AD$13="Alta",'Mapa final'!$AF$13="Leve"),CONCATENATE("R2C",'Mapa final'!$S$13),"")</f>
        <v/>
      </c>
      <c r="Z29" s="145" t="str">
        <f>IF(AND('Mapa final'!$AD$13="Alta",'Mapa final'!$AF$13="Leve"),CONCATENATE("R2C",'Mapa final'!$S$13),"")</f>
        <v/>
      </c>
      <c r="AA29" s="58" t="str">
        <f>IF(AND('Mapa final'!$AD$13="Alta",'Mapa final'!$AF$13="Leve"),CONCATENATE("R2C",'Mapa final'!$S$13),"")</f>
        <v/>
      </c>
      <c r="AB29" s="44" t="str">
        <f>IF(AND('Mapa final'!$AD$13="Muy Alta",'Mapa final'!$AF$13="Leve"),CONCATENATE("R2C",'Mapa final'!$S$13),"")</f>
        <v/>
      </c>
      <c r="AC29" s="144" t="str">
        <f>IF(AND('Mapa final'!$AD$13="Muy Alta",'Mapa final'!$AF$13="Leve"),CONCATENATE("R2C",'Mapa final'!$S$13),"")</f>
        <v/>
      </c>
      <c r="AD29" s="144" t="str">
        <f>IF(AND('Mapa final'!$AD$13="Muy Alta",'Mapa final'!$AF$13="Leve"),CONCATENATE("R2C",'Mapa final'!$S$13),"")</f>
        <v/>
      </c>
      <c r="AE29" s="144" t="str">
        <f>IF(AND('Mapa final'!$AD$13="Muy Alta",'Mapa final'!$AF$13="Leve"),CONCATENATE("R2C",'Mapa final'!$S$13),"")</f>
        <v/>
      </c>
      <c r="AF29" s="144" t="str">
        <f>IF(AND('Mapa final'!$AD$13="Muy Alta",'Mapa final'!$AF$13="Leve"),CONCATENATE("R2C",'Mapa final'!$S$13),"")</f>
        <v/>
      </c>
      <c r="AG29" s="45" t="str">
        <f>IF(AND('Mapa final'!$AD$13="Muy Alta",'Mapa final'!$AF$13="Leve"),CONCATENATE("R2C",'Mapa final'!$S$13),"")</f>
        <v/>
      </c>
      <c r="AH29" s="46" t="str">
        <f>IF(AND('Mapa final'!$AD$13="Muy Alta",'Mapa final'!$AF$13="Catastrófico"),CONCATENATE("R2C",'Mapa final'!$S$13),"")</f>
        <v/>
      </c>
      <c r="AI29" s="146" t="str">
        <f>IF(AND('Mapa final'!$AD$13="Muy Alta",'Mapa final'!$AF$13="Catastrófico"),CONCATENATE("R2C",'Mapa final'!$S$13),"")</f>
        <v/>
      </c>
      <c r="AJ29" s="146" t="str">
        <f>IF(AND('Mapa final'!$AD$13="Muy Alta",'Mapa final'!$AF$13="Catastrófico"),CONCATENATE("R2C",'Mapa final'!$S$13),"")</f>
        <v/>
      </c>
      <c r="AK29" s="146" t="str">
        <f>IF(AND('Mapa final'!$AD$13="Muy Alta",'Mapa final'!$AF$13="Catastrófico"),CONCATENATE("R2C",'Mapa final'!$S$13),"")</f>
        <v/>
      </c>
      <c r="AL29" s="146" t="str">
        <f>IF(AND('Mapa final'!$AD$13="Muy Alta",'Mapa final'!$AF$13="Catastrófico"),CONCATENATE("R2C",'Mapa final'!$S$13),"")</f>
        <v/>
      </c>
      <c r="AM29" s="47" t="str">
        <f>IF(AND('Mapa final'!$AD$13="Muy Alta",'Mapa final'!$AF$13="Catastrófico"),CONCATENATE("R2C",'Mapa final'!$S$13),"")</f>
        <v/>
      </c>
      <c r="AN29" s="70"/>
      <c r="AO29" s="407"/>
      <c r="AP29" s="408"/>
      <c r="AQ29" s="408"/>
      <c r="AR29" s="408"/>
      <c r="AS29" s="408"/>
      <c r="AT29" s="40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26"/>
      <c r="C30" s="326"/>
      <c r="D30" s="327"/>
      <c r="E30" s="367"/>
      <c r="F30" s="365"/>
      <c r="G30" s="365"/>
      <c r="H30" s="365"/>
      <c r="I30" s="366"/>
      <c r="J30" s="57" t="str">
        <f>IF(AND('Mapa final'!$AD$13="Alta",'Mapa final'!$AF$13="Leve"),CONCATENATE("R2C",'Mapa final'!$S$13),"")</f>
        <v/>
      </c>
      <c r="K30" s="145" t="str">
        <f>IF(AND('Mapa final'!$AD$13="Alta",'Mapa final'!$AF$13="Leve"),CONCATENATE("R2C",'Mapa final'!$S$13),"")</f>
        <v/>
      </c>
      <c r="L30" s="145" t="str">
        <f>IF(AND('Mapa final'!$AD$13="Alta",'Mapa final'!$AF$13="Leve"),CONCATENATE("R2C",'Mapa final'!$S$13),"")</f>
        <v/>
      </c>
      <c r="M30" s="145" t="str">
        <f>IF(AND('Mapa final'!$AD$13="Alta",'Mapa final'!$AF$13="Leve"),CONCATENATE("R2C",'Mapa final'!$S$13),"")</f>
        <v/>
      </c>
      <c r="N30" s="145" t="str">
        <f>IF(AND('Mapa final'!$AD$13="Alta",'Mapa final'!$AF$13="Leve"),CONCATENATE("R2C",'Mapa final'!$S$13),"")</f>
        <v/>
      </c>
      <c r="O30" s="58" t="str">
        <f>IF(AND('Mapa final'!$AD$13="Alta",'Mapa final'!$AF$13="Leve"),CONCATENATE("R2C",'Mapa final'!$S$13),"")</f>
        <v/>
      </c>
      <c r="P30" s="57" t="str">
        <f>IF(AND('Mapa final'!$AD$13="Alta",'Mapa final'!$AF$13="Leve"),CONCATENATE("R2C",'Mapa final'!$S$13),"")</f>
        <v/>
      </c>
      <c r="Q30" s="145" t="str">
        <f>IF(AND('Mapa final'!$AD$13="Alta",'Mapa final'!$AF$13="Leve"),CONCATENATE("R2C",'Mapa final'!$S$13),"")</f>
        <v/>
      </c>
      <c r="R30" s="145" t="str">
        <f>IF(AND('Mapa final'!$AD$13="Alta",'Mapa final'!$AF$13="Leve"),CONCATENATE("R2C",'Mapa final'!$S$13),"")</f>
        <v/>
      </c>
      <c r="S30" s="145" t="str">
        <f>IF(AND('Mapa final'!$AD$13="Alta",'Mapa final'!$AF$13="Leve"),CONCATENATE("R2C",'Mapa final'!$S$13),"")</f>
        <v/>
      </c>
      <c r="T30" s="145" t="str">
        <f>IF(AND('Mapa final'!$AD$13="Alta",'Mapa final'!$AF$13="Leve"),CONCATENATE("R2C",'Mapa final'!$S$13),"")</f>
        <v/>
      </c>
      <c r="U30" s="58" t="str">
        <f>IF(AND('Mapa final'!$AD$13="Alta",'Mapa final'!$AF$13="Leve"),CONCATENATE("R2C",'Mapa final'!$S$13),"")</f>
        <v/>
      </c>
      <c r="V30" s="57" t="str">
        <f>IF(AND('Mapa final'!$AD$13="Alta",'Mapa final'!$AF$13="Leve"),CONCATENATE("R2C",'Mapa final'!$S$13),"")</f>
        <v/>
      </c>
      <c r="W30" s="145" t="str">
        <f>IF(AND('Mapa final'!$AD$13="Alta",'Mapa final'!$AF$13="Leve"),CONCATENATE("R2C",'Mapa final'!$S$13),"")</f>
        <v/>
      </c>
      <c r="X30" s="145" t="str">
        <f>IF(AND('Mapa final'!$AD$13="Alta",'Mapa final'!$AF$13="Leve"),CONCATENATE("R2C",'Mapa final'!$S$13),"")</f>
        <v/>
      </c>
      <c r="Y30" s="145" t="str">
        <f>IF(AND('Mapa final'!$AD$13="Alta",'Mapa final'!$AF$13="Leve"),CONCATENATE("R2C",'Mapa final'!$S$13),"")</f>
        <v/>
      </c>
      <c r="Z30" s="145" t="str">
        <f>IF(AND('Mapa final'!$AD$13="Alta",'Mapa final'!$AF$13="Leve"),CONCATENATE("R2C",'Mapa final'!$S$13),"")</f>
        <v/>
      </c>
      <c r="AA30" s="58" t="str">
        <f>IF(AND('Mapa final'!$AD$13="Alta",'Mapa final'!$AF$13="Leve"),CONCATENATE("R2C",'Mapa final'!$S$13),"")</f>
        <v/>
      </c>
      <c r="AB30" s="44" t="str">
        <f>IF(AND('Mapa final'!$AD$13="Muy Alta",'Mapa final'!$AF$13="Leve"),CONCATENATE("R2C",'Mapa final'!$S$13),"")</f>
        <v/>
      </c>
      <c r="AC30" s="144" t="str">
        <f>IF(AND('Mapa final'!$AD$13="Muy Alta",'Mapa final'!$AF$13="Leve"),CONCATENATE("R2C",'Mapa final'!$S$13),"")</f>
        <v/>
      </c>
      <c r="AD30" s="144" t="str">
        <f>IF(AND('Mapa final'!$AD$13="Muy Alta",'Mapa final'!$AF$13="Leve"),CONCATENATE("R2C",'Mapa final'!$S$13),"")</f>
        <v/>
      </c>
      <c r="AE30" s="144" t="str">
        <f>IF(AND('Mapa final'!$AD$13="Muy Alta",'Mapa final'!$AF$13="Leve"),CONCATENATE("R2C",'Mapa final'!$S$13),"")</f>
        <v/>
      </c>
      <c r="AF30" s="144" t="str">
        <f>IF(AND('Mapa final'!$AD$13="Muy Alta",'Mapa final'!$AF$13="Leve"),CONCATENATE("R2C",'Mapa final'!$S$13),"")</f>
        <v/>
      </c>
      <c r="AG30" s="45" t="str">
        <f>IF(AND('Mapa final'!$AD$13="Muy Alta",'Mapa final'!$AF$13="Leve"),CONCATENATE("R2C",'Mapa final'!$S$13),"")</f>
        <v/>
      </c>
      <c r="AH30" s="46" t="str">
        <f>IF(AND('Mapa final'!$AD$13="Muy Alta",'Mapa final'!$AF$13="Catastrófico"),CONCATENATE("R2C",'Mapa final'!$S$13),"")</f>
        <v/>
      </c>
      <c r="AI30" s="146" t="str">
        <f>IF(AND('Mapa final'!$AD$13="Muy Alta",'Mapa final'!$AF$13="Catastrófico"),CONCATENATE("R2C",'Mapa final'!$S$13),"")</f>
        <v/>
      </c>
      <c r="AJ30" s="146" t="str">
        <f>IF(AND('Mapa final'!$AD$13="Muy Alta",'Mapa final'!$AF$13="Catastrófico"),CONCATENATE("R2C",'Mapa final'!$S$13),"")</f>
        <v/>
      </c>
      <c r="AK30" s="146" t="str">
        <f>IF(AND('Mapa final'!$AD$13="Muy Alta",'Mapa final'!$AF$13="Catastrófico"),CONCATENATE("R2C",'Mapa final'!$S$13),"")</f>
        <v/>
      </c>
      <c r="AL30" s="146" t="str">
        <f>IF(AND('Mapa final'!$AD$13="Muy Alta",'Mapa final'!$AF$13="Catastrófico"),CONCATENATE("R2C",'Mapa final'!$S$13),"")</f>
        <v/>
      </c>
      <c r="AM30" s="47" t="str">
        <f>IF(AND('Mapa final'!$AD$13="Muy Alta",'Mapa final'!$AF$13="Catastrófico"),CONCATENATE("R2C",'Mapa final'!$S$13),"")</f>
        <v/>
      </c>
      <c r="AN30" s="70"/>
      <c r="AO30" s="407"/>
      <c r="AP30" s="408"/>
      <c r="AQ30" s="408"/>
      <c r="AR30" s="408"/>
      <c r="AS30" s="408"/>
      <c r="AT30" s="409"/>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26"/>
      <c r="C31" s="326"/>
      <c r="D31" s="327"/>
      <c r="E31" s="367"/>
      <c r="F31" s="365"/>
      <c r="G31" s="365"/>
      <c r="H31" s="365"/>
      <c r="I31" s="366"/>
      <c r="J31" s="57" t="str">
        <f>IF(AND('Mapa final'!$AD$13="Alta",'Mapa final'!$AF$13="Leve"),CONCATENATE("R2C",'Mapa final'!$S$13),"")</f>
        <v/>
      </c>
      <c r="K31" s="145" t="str">
        <f>IF(AND('Mapa final'!$AD$13="Alta",'Mapa final'!$AF$13="Leve"),CONCATENATE("R2C",'Mapa final'!$S$13),"")</f>
        <v/>
      </c>
      <c r="L31" s="145" t="str">
        <f>IF(AND('Mapa final'!$AD$13="Alta",'Mapa final'!$AF$13="Leve"),CONCATENATE("R2C",'Mapa final'!$S$13),"")</f>
        <v/>
      </c>
      <c r="M31" s="145" t="str">
        <f>IF(AND('Mapa final'!$AD$13="Alta",'Mapa final'!$AF$13="Leve"),CONCATENATE("R2C",'Mapa final'!$S$13),"")</f>
        <v/>
      </c>
      <c r="N31" s="145" t="str">
        <f>IF(AND('Mapa final'!$AD$13="Alta",'Mapa final'!$AF$13="Leve"),CONCATENATE("R2C",'Mapa final'!$S$13),"")</f>
        <v/>
      </c>
      <c r="O31" s="58" t="str">
        <f>IF(AND('Mapa final'!$AD$13="Alta",'Mapa final'!$AF$13="Leve"),CONCATENATE("R2C",'Mapa final'!$S$13),"")</f>
        <v/>
      </c>
      <c r="P31" s="57" t="str">
        <f>IF(AND('Mapa final'!$AD$13="Alta",'Mapa final'!$AF$13="Leve"),CONCATENATE("R2C",'Mapa final'!$S$13),"")</f>
        <v/>
      </c>
      <c r="Q31" s="145" t="str">
        <f>IF(AND('Mapa final'!$AD$13="Alta",'Mapa final'!$AF$13="Leve"),CONCATENATE("R2C",'Mapa final'!$S$13),"")</f>
        <v/>
      </c>
      <c r="R31" s="145" t="str">
        <f>IF(AND('Mapa final'!$AD$13="Alta",'Mapa final'!$AF$13="Leve"),CONCATENATE("R2C",'Mapa final'!$S$13),"")</f>
        <v/>
      </c>
      <c r="S31" s="145" t="str">
        <f>IF(AND('Mapa final'!$AD$13="Alta",'Mapa final'!$AF$13="Leve"),CONCATENATE("R2C",'Mapa final'!$S$13),"")</f>
        <v/>
      </c>
      <c r="T31" s="145" t="str">
        <f>IF(AND('Mapa final'!$AD$13="Alta",'Mapa final'!$AF$13="Leve"),CONCATENATE("R2C",'Mapa final'!$S$13),"")</f>
        <v/>
      </c>
      <c r="U31" s="58" t="str">
        <f>IF(AND('Mapa final'!$AD$13="Alta",'Mapa final'!$AF$13="Leve"),CONCATENATE("R2C",'Mapa final'!$S$13),"")</f>
        <v/>
      </c>
      <c r="V31" s="57" t="str">
        <f>IF(AND('Mapa final'!$AD$13="Alta",'Mapa final'!$AF$13="Leve"),CONCATENATE("R2C",'Mapa final'!$S$13),"")</f>
        <v/>
      </c>
      <c r="W31" s="145" t="str">
        <f>IF(AND('Mapa final'!$AD$13="Alta",'Mapa final'!$AF$13="Leve"),CONCATENATE("R2C",'Mapa final'!$S$13),"")</f>
        <v/>
      </c>
      <c r="X31" s="145" t="str">
        <f>IF(AND('Mapa final'!$AD$13="Alta",'Mapa final'!$AF$13="Leve"),CONCATENATE("R2C",'Mapa final'!$S$13),"")</f>
        <v/>
      </c>
      <c r="Y31" s="145" t="str">
        <f>IF(AND('Mapa final'!$AD$13="Alta",'Mapa final'!$AF$13="Leve"),CONCATENATE("R2C",'Mapa final'!$S$13),"")</f>
        <v/>
      </c>
      <c r="Z31" s="145" t="str">
        <f>IF(AND('Mapa final'!$AD$13="Alta",'Mapa final'!$AF$13="Leve"),CONCATENATE("R2C",'Mapa final'!$S$13),"")</f>
        <v/>
      </c>
      <c r="AA31" s="58" t="str">
        <f>IF(AND('Mapa final'!$AD$13="Alta",'Mapa final'!$AF$13="Leve"),CONCATENATE("R2C",'Mapa final'!$S$13),"")</f>
        <v/>
      </c>
      <c r="AB31" s="44" t="str">
        <f>IF(AND('Mapa final'!$AD$13="Muy Alta",'Mapa final'!$AF$13="Leve"),CONCATENATE("R2C",'Mapa final'!$S$13),"")</f>
        <v/>
      </c>
      <c r="AC31" s="144" t="str">
        <f>IF(AND('Mapa final'!$AD$13="Muy Alta",'Mapa final'!$AF$13="Leve"),CONCATENATE("R2C",'Mapa final'!$S$13),"")</f>
        <v/>
      </c>
      <c r="AD31" s="144" t="str">
        <f>IF(AND('Mapa final'!$AD$13="Muy Alta",'Mapa final'!$AF$13="Leve"),CONCATENATE("R2C",'Mapa final'!$S$13),"")</f>
        <v/>
      </c>
      <c r="AE31" s="144" t="str">
        <f>IF(AND('Mapa final'!$AD$13="Muy Alta",'Mapa final'!$AF$13="Leve"),CONCATENATE("R2C",'Mapa final'!$S$13),"")</f>
        <v/>
      </c>
      <c r="AF31" s="144" t="str">
        <f>IF(AND('Mapa final'!$AD$13="Muy Alta",'Mapa final'!$AF$13="Leve"),CONCATENATE("R2C",'Mapa final'!$S$13),"")</f>
        <v/>
      </c>
      <c r="AG31" s="45" t="str">
        <f>IF(AND('Mapa final'!$AD$13="Muy Alta",'Mapa final'!$AF$13="Leve"),CONCATENATE("R2C",'Mapa final'!$S$13),"")</f>
        <v/>
      </c>
      <c r="AH31" s="46" t="str">
        <f>IF(AND('Mapa final'!$AD$13="Muy Alta",'Mapa final'!$AF$13="Catastrófico"),CONCATENATE("R2C",'Mapa final'!$S$13),"")</f>
        <v/>
      </c>
      <c r="AI31" s="146" t="str">
        <f>IF(AND('Mapa final'!$AD$13="Muy Alta",'Mapa final'!$AF$13="Catastrófico"),CONCATENATE("R2C",'Mapa final'!$S$13),"")</f>
        <v/>
      </c>
      <c r="AJ31" s="146" t="str">
        <f>IF(AND('Mapa final'!$AD$13="Muy Alta",'Mapa final'!$AF$13="Catastrófico"),CONCATENATE("R2C",'Mapa final'!$S$13),"")</f>
        <v/>
      </c>
      <c r="AK31" s="146" t="str">
        <f>IF(AND('Mapa final'!$AD$13="Muy Alta",'Mapa final'!$AF$13="Catastrófico"),CONCATENATE("R2C",'Mapa final'!$S$13),"")</f>
        <v/>
      </c>
      <c r="AL31" s="146" t="str">
        <f>IF(AND('Mapa final'!$AD$13="Muy Alta",'Mapa final'!$AF$13="Catastrófico"),CONCATENATE("R2C",'Mapa final'!$S$13),"")</f>
        <v/>
      </c>
      <c r="AM31" s="47" t="str">
        <f>IF(AND('Mapa final'!$AD$13="Muy Alta",'Mapa final'!$AF$13="Catastrófico"),CONCATENATE("R2C",'Mapa final'!$S$13),"")</f>
        <v/>
      </c>
      <c r="AN31" s="70"/>
      <c r="AO31" s="407"/>
      <c r="AP31" s="408"/>
      <c r="AQ31" s="408"/>
      <c r="AR31" s="408"/>
      <c r="AS31" s="408"/>
      <c r="AT31" s="409"/>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26"/>
      <c r="C32" s="326"/>
      <c r="D32" s="327"/>
      <c r="E32" s="367"/>
      <c r="F32" s="365"/>
      <c r="G32" s="365"/>
      <c r="H32" s="365"/>
      <c r="I32" s="366"/>
      <c r="J32" s="57" t="str">
        <f>IF(AND('Mapa final'!$AD$13="Alta",'Mapa final'!$AF$13="Leve"),CONCATENATE("R2C",'Mapa final'!$S$13),"")</f>
        <v/>
      </c>
      <c r="K32" s="145" t="str">
        <f>IF(AND('Mapa final'!$AD$13="Alta",'Mapa final'!$AF$13="Leve"),CONCATENATE("R2C",'Mapa final'!$S$13),"")</f>
        <v/>
      </c>
      <c r="L32" s="145" t="str">
        <f>IF(AND('Mapa final'!$AD$13="Alta",'Mapa final'!$AF$13="Leve"),CONCATENATE("R2C",'Mapa final'!$S$13),"")</f>
        <v/>
      </c>
      <c r="M32" s="145" t="str">
        <f>IF(AND('Mapa final'!$AD$13="Alta",'Mapa final'!$AF$13="Leve"),CONCATENATE("R2C",'Mapa final'!$S$13),"")</f>
        <v/>
      </c>
      <c r="N32" s="145" t="str">
        <f>IF(AND('Mapa final'!$AD$13="Alta",'Mapa final'!$AF$13="Leve"),CONCATENATE("R2C",'Mapa final'!$S$13),"")</f>
        <v/>
      </c>
      <c r="O32" s="58" t="str">
        <f>IF(AND('Mapa final'!$AD$13="Alta",'Mapa final'!$AF$13="Leve"),CONCATENATE("R2C",'Mapa final'!$S$13),"")</f>
        <v/>
      </c>
      <c r="P32" s="57" t="str">
        <f>IF(AND('Mapa final'!$AD$13="Alta",'Mapa final'!$AF$13="Leve"),CONCATENATE("R2C",'Mapa final'!$S$13),"")</f>
        <v/>
      </c>
      <c r="Q32" s="145" t="str">
        <f>IF(AND('Mapa final'!$AD$13="Alta",'Mapa final'!$AF$13="Leve"),CONCATENATE("R2C",'Mapa final'!$S$13),"")</f>
        <v/>
      </c>
      <c r="R32" s="145" t="str">
        <f>IF(AND('Mapa final'!$AD$13="Alta",'Mapa final'!$AF$13="Leve"),CONCATENATE("R2C",'Mapa final'!$S$13),"")</f>
        <v/>
      </c>
      <c r="S32" s="145" t="str">
        <f>IF(AND('Mapa final'!$AD$13="Alta",'Mapa final'!$AF$13="Leve"),CONCATENATE("R2C",'Mapa final'!$S$13),"")</f>
        <v/>
      </c>
      <c r="T32" s="145" t="str">
        <f>IF(AND('Mapa final'!$AD$13="Alta",'Mapa final'!$AF$13="Leve"),CONCATENATE("R2C",'Mapa final'!$S$13),"")</f>
        <v/>
      </c>
      <c r="U32" s="58" t="str">
        <f>IF(AND('Mapa final'!$AD$13="Alta",'Mapa final'!$AF$13="Leve"),CONCATENATE("R2C",'Mapa final'!$S$13),"")</f>
        <v/>
      </c>
      <c r="V32" s="57" t="str">
        <f>IF(AND('Mapa final'!$AD$13="Alta",'Mapa final'!$AF$13="Leve"),CONCATENATE("R2C",'Mapa final'!$S$13),"")</f>
        <v/>
      </c>
      <c r="W32" s="145" t="str">
        <f>IF(AND('Mapa final'!$AD$13="Alta",'Mapa final'!$AF$13="Leve"),CONCATENATE("R2C",'Mapa final'!$S$13),"")</f>
        <v/>
      </c>
      <c r="X32" s="145" t="str">
        <f>IF(AND('Mapa final'!$AD$13="Alta",'Mapa final'!$AF$13="Leve"),CONCATENATE("R2C",'Mapa final'!$S$13),"")</f>
        <v/>
      </c>
      <c r="Y32" s="145" t="str">
        <f>IF(AND('Mapa final'!$AD$13="Alta",'Mapa final'!$AF$13="Leve"),CONCATENATE("R2C",'Mapa final'!$S$13),"")</f>
        <v/>
      </c>
      <c r="Z32" s="145" t="str">
        <f>IF(AND('Mapa final'!$AD$13="Alta",'Mapa final'!$AF$13="Leve"),CONCATENATE("R2C",'Mapa final'!$S$13),"")</f>
        <v/>
      </c>
      <c r="AA32" s="58" t="str">
        <f>IF(AND('Mapa final'!$AD$13="Alta",'Mapa final'!$AF$13="Leve"),CONCATENATE("R2C",'Mapa final'!$S$13),"")</f>
        <v/>
      </c>
      <c r="AB32" s="44" t="str">
        <f>IF(AND('Mapa final'!$AD$13="Muy Alta",'Mapa final'!$AF$13="Leve"),CONCATENATE("R2C",'Mapa final'!$S$13),"")</f>
        <v/>
      </c>
      <c r="AC32" s="144" t="str">
        <f>IF(AND('Mapa final'!$AD$13="Muy Alta",'Mapa final'!$AF$13="Leve"),CONCATENATE("R2C",'Mapa final'!$S$13),"")</f>
        <v/>
      </c>
      <c r="AD32" s="144" t="str">
        <f>IF(AND('Mapa final'!$AD$13="Muy Alta",'Mapa final'!$AF$13="Leve"),CONCATENATE("R2C",'Mapa final'!$S$13),"")</f>
        <v/>
      </c>
      <c r="AE32" s="144" t="str">
        <f>IF(AND('Mapa final'!$AD$13="Muy Alta",'Mapa final'!$AF$13="Leve"),CONCATENATE("R2C",'Mapa final'!$S$13),"")</f>
        <v/>
      </c>
      <c r="AF32" s="144" t="str">
        <f>IF(AND('Mapa final'!$AD$13="Muy Alta",'Mapa final'!$AF$13="Leve"),CONCATENATE("R2C",'Mapa final'!$S$13),"")</f>
        <v/>
      </c>
      <c r="AG32" s="45" t="str">
        <f>IF(AND('Mapa final'!$AD$13="Muy Alta",'Mapa final'!$AF$13="Leve"),CONCATENATE("R2C",'Mapa final'!$S$13),"")</f>
        <v/>
      </c>
      <c r="AH32" s="46" t="str">
        <f>IF(AND('Mapa final'!$AD$13="Muy Alta",'Mapa final'!$AF$13="Catastrófico"),CONCATENATE("R2C",'Mapa final'!$S$13),"")</f>
        <v/>
      </c>
      <c r="AI32" s="146" t="str">
        <f>IF(AND('Mapa final'!$AD$13="Muy Alta",'Mapa final'!$AF$13="Catastrófico"),CONCATENATE("R2C",'Mapa final'!$S$13),"")</f>
        <v/>
      </c>
      <c r="AJ32" s="146" t="str">
        <f>IF(AND('Mapa final'!$AD$13="Muy Alta",'Mapa final'!$AF$13="Catastrófico"),CONCATENATE("R2C",'Mapa final'!$S$13),"")</f>
        <v/>
      </c>
      <c r="AK32" s="146" t="str">
        <f>IF(AND('Mapa final'!$AD$13="Muy Alta",'Mapa final'!$AF$13="Catastrófico"),CONCATENATE("R2C",'Mapa final'!$S$13),"")</f>
        <v/>
      </c>
      <c r="AL32" s="146" t="str">
        <f>IF(AND('Mapa final'!$AD$13="Muy Alta",'Mapa final'!$AF$13="Catastrófico"),CONCATENATE("R2C",'Mapa final'!$S$13),"")</f>
        <v/>
      </c>
      <c r="AM32" s="47" t="str">
        <f>IF(AND('Mapa final'!$AD$13="Muy Alta",'Mapa final'!$AF$13="Catastrófico"),CONCATENATE("R2C",'Mapa final'!$S$13),"")</f>
        <v/>
      </c>
      <c r="AN32" s="70"/>
      <c r="AO32" s="407"/>
      <c r="AP32" s="408"/>
      <c r="AQ32" s="408"/>
      <c r="AR32" s="408"/>
      <c r="AS32" s="408"/>
      <c r="AT32" s="409"/>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26"/>
      <c r="C33" s="326"/>
      <c r="D33" s="327"/>
      <c r="E33" s="367"/>
      <c r="F33" s="365"/>
      <c r="G33" s="365"/>
      <c r="H33" s="365"/>
      <c r="I33" s="366"/>
      <c r="J33" s="57" t="str">
        <f>IF(AND('Mapa final'!$AD$13="Alta",'Mapa final'!$AF$13="Leve"),CONCATENATE("R2C",'Mapa final'!$S$13),"")</f>
        <v/>
      </c>
      <c r="K33" s="145" t="str">
        <f>IF(AND('Mapa final'!$AD$13="Alta",'Mapa final'!$AF$13="Leve"),CONCATENATE("R2C",'Mapa final'!$S$13),"")</f>
        <v/>
      </c>
      <c r="L33" s="145" t="str">
        <f>IF(AND('Mapa final'!$AD$13="Alta",'Mapa final'!$AF$13="Leve"),CONCATENATE("R2C",'Mapa final'!$S$13),"")</f>
        <v/>
      </c>
      <c r="M33" s="145" t="str">
        <f>IF(AND('Mapa final'!$AD$13="Alta",'Mapa final'!$AF$13="Leve"),CONCATENATE("R2C",'Mapa final'!$S$13),"")</f>
        <v/>
      </c>
      <c r="N33" s="145" t="str">
        <f>IF(AND('Mapa final'!$AD$13="Alta",'Mapa final'!$AF$13="Leve"),CONCATENATE("R2C",'Mapa final'!$S$13),"")</f>
        <v/>
      </c>
      <c r="O33" s="58" t="str">
        <f>IF(AND('Mapa final'!$AD$13="Alta",'Mapa final'!$AF$13="Leve"),CONCATENATE("R2C",'Mapa final'!$S$13),"")</f>
        <v/>
      </c>
      <c r="P33" s="57" t="str">
        <f>IF(AND('Mapa final'!$AD$13="Alta",'Mapa final'!$AF$13="Leve"),CONCATENATE("R2C",'Mapa final'!$S$13),"")</f>
        <v/>
      </c>
      <c r="Q33" s="145" t="str">
        <f>IF(AND('Mapa final'!$AD$13="Alta",'Mapa final'!$AF$13="Leve"),CONCATENATE("R2C",'Mapa final'!$S$13),"")</f>
        <v/>
      </c>
      <c r="R33" s="145" t="str">
        <f>IF(AND('Mapa final'!$AD$13="Alta",'Mapa final'!$AF$13="Leve"),CONCATENATE("R2C",'Mapa final'!$S$13),"")</f>
        <v/>
      </c>
      <c r="S33" s="145" t="str">
        <f>IF(AND('Mapa final'!$AD$13="Alta",'Mapa final'!$AF$13="Leve"),CONCATENATE("R2C",'Mapa final'!$S$13),"")</f>
        <v/>
      </c>
      <c r="T33" s="145" t="str">
        <f>IF(AND('Mapa final'!$AD$13="Alta",'Mapa final'!$AF$13="Leve"),CONCATENATE("R2C",'Mapa final'!$S$13),"")</f>
        <v/>
      </c>
      <c r="U33" s="58" t="str">
        <f>IF(AND('Mapa final'!$AD$13="Alta",'Mapa final'!$AF$13="Leve"),CONCATENATE("R2C",'Mapa final'!$S$13),"")</f>
        <v/>
      </c>
      <c r="V33" s="57" t="str">
        <f>IF(AND('Mapa final'!$AD$13="Alta",'Mapa final'!$AF$13="Leve"),CONCATENATE("R2C",'Mapa final'!$S$13),"")</f>
        <v/>
      </c>
      <c r="W33" s="145" t="str">
        <f>IF(AND('Mapa final'!$AD$13="Alta",'Mapa final'!$AF$13="Leve"),CONCATENATE("R2C",'Mapa final'!$S$13),"")</f>
        <v/>
      </c>
      <c r="X33" s="145" t="str">
        <f>IF(AND('Mapa final'!$AD$13="Alta",'Mapa final'!$AF$13="Leve"),CONCATENATE("R2C",'Mapa final'!$S$13),"")</f>
        <v/>
      </c>
      <c r="Y33" s="145" t="str">
        <f>IF(AND('Mapa final'!$AD$13="Alta",'Mapa final'!$AF$13="Leve"),CONCATENATE("R2C",'Mapa final'!$S$13),"")</f>
        <v/>
      </c>
      <c r="Z33" s="145" t="str">
        <f>IF(AND('Mapa final'!$AD$13="Alta",'Mapa final'!$AF$13="Leve"),CONCATENATE("R2C",'Mapa final'!$S$13),"")</f>
        <v/>
      </c>
      <c r="AA33" s="58" t="str">
        <f>IF(AND('Mapa final'!$AD$13="Alta",'Mapa final'!$AF$13="Leve"),CONCATENATE("R2C",'Mapa final'!$S$13),"")</f>
        <v/>
      </c>
      <c r="AB33" s="44" t="str">
        <f>IF(AND('Mapa final'!$AD$13="Muy Alta",'Mapa final'!$AF$13="Leve"),CONCATENATE("R2C",'Mapa final'!$S$13),"")</f>
        <v/>
      </c>
      <c r="AC33" s="144" t="str">
        <f>IF(AND('Mapa final'!$AD$13="Muy Alta",'Mapa final'!$AF$13="Leve"),CONCATENATE("R2C",'Mapa final'!$S$13),"")</f>
        <v/>
      </c>
      <c r="AD33" s="144" t="str">
        <f>IF(AND('Mapa final'!$AD$13="Muy Alta",'Mapa final'!$AF$13="Leve"),CONCATENATE("R2C",'Mapa final'!$S$13),"")</f>
        <v/>
      </c>
      <c r="AE33" s="144" t="str">
        <f>IF(AND('Mapa final'!$AD$13="Muy Alta",'Mapa final'!$AF$13="Leve"),CONCATENATE("R2C",'Mapa final'!$S$13),"")</f>
        <v/>
      </c>
      <c r="AF33" s="144" t="str">
        <f>IF(AND('Mapa final'!$AD$13="Muy Alta",'Mapa final'!$AF$13="Leve"),CONCATENATE("R2C",'Mapa final'!$S$13),"")</f>
        <v/>
      </c>
      <c r="AG33" s="45" t="str">
        <f>IF(AND('Mapa final'!$AD$13="Muy Alta",'Mapa final'!$AF$13="Leve"),CONCATENATE("R2C",'Mapa final'!$S$13),"")</f>
        <v/>
      </c>
      <c r="AH33" s="46" t="str">
        <f>IF(AND('Mapa final'!$AD$13="Muy Alta",'Mapa final'!$AF$13="Catastrófico"),CONCATENATE("R2C",'Mapa final'!$S$13),"")</f>
        <v/>
      </c>
      <c r="AI33" s="146" t="str">
        <f>IF(AND('Mapa final'!$AD$13="Muy Alta",'Mapa final'!$AF$13="Catastrófico"),CONCATENATE("R2C",'Mapa final'!$S$13),"")</f>
        <v/>
      </c>
      <c r="AJ33" s="146" t="str">
        <f>IF(AND('Mapa final'!$AD$13="Muy Alta",'Mapa final'!$AF$13="Catastrófico"),CONCATENATE("R2C",'Mapa final'!$S$13),"")</f>
        <v/>
      </c>
      <c r="AK33" s="146" t="str">
        <f>IF(AND('Mapa final'!$AD$13="Muy Alta",'Mapa final'!$AF$13="Catastrófico"),CONCATENATE("R2C",'Mapa final'!$S$13),"")</f>
        <v/>
      </c>
      <c r="AL33" s="146" t="str">
        <f>IF(AND('Mapa final'!$AD$13="Muy Alta",'Mapa final'!$AF$13="Catastrófico"),CONCATENATE("R2C",'Mapa final'!$S$13),"")</f>
        <v/>
      </c>
      <c r="AM33" s="47" t="str">
        <f>IF(AND('Mapa final'!$AD$13="Muy Alta",'Mapa final'!$AF$13="Catastrófico"),CONCATENATE("R2C",'Mapa final'!$S$13),"")</f>
        <v/>
      </c>
      <c r="AN33" s="70"/>
      <c r="AO33" s="407"/>
      <c r="AP33" s="408"/>
      <c r="AQ33" s="408"/>
      <c r="AR33" s="408"/>
      <c r="AS33" s="408"/>
      <c r="AT33" s="409"/>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26"/>
      <c r="C34" s="326"/>
      <c r="D34" s="327"/>
      <c r="E34" s="367"/>
      <c r="F34" s="365"/>
      <c r="G34" s="365"/>
      <c r="H34" s="365"/>
      <c r="I34" s="366"/>
      <c r="J34" s="57" t="str">
        <f>IF(AND('Mapa final'!$AD$13="Alta",'Mapa final'!$AF$13="Leve"),CONCATENATE("R2C",'Mapa final'!$S$13),"")</f>
        <v/>
      </c>
      <c r="K34" s="145" t="str">
        <f>IF(AND('Mapa final'!$AD$13="Alta",'Mapa final'!$AF$13="Leve"),CONCATENATE("R2C",'Mapa final'!$S$13),"")</f>
        <v/>
      </c>
      <c r="L34" s="145" t="str">
        <f>IF(AND('Mapa final'!$AD$13="Alta",'Mapa final'!$AF$13="Leve"),CONCATENATE("R2C",'Mapa final'!$S$13),"")</f>
        <v/>
      </c>
      <c r="M34" s="145" t="str">
        <f>IF(AND('Mapa final'!$AD$13="Alta",'Mapa final'!$AF$13="Leve"),CONCATENATE("R2C",'Mapa final'!$S$13),"")</f>
        <v/>
      </c>
      <c r="N34" s="145" t="str">
        <f>IF(AND('Mapa final'!$AD$13="Alta",'Mapa final'!$AF$13="Leve"),CONCATENATE("R2C",'Mapa final'!$S$13),"")</f>
        <v/>
      </c>
      <c r="O34" s="58" t="str">
        <f>IF(AND('Mapa final'!$AD$13="Alta",'Mapa final'!$AF$13="Leve"),CONCATENATE("R2C",'Mapa final'!$S$13),"")</f>
        <v/>
      </c>
      <c r="P34" s="57" t="str">
        <f>IF(AND('Mapa final'!$AD$13="Alta",'Mapa final'!$AF$13="Leve"),CONCATENATE("R2C",'Mapa final'!$S$13),"")</f>
        <v/>
      </c>
      <c r="Q34" s="145" t="str">
        <f>IF(AND('Mapa final'!$AD$13="Alta",'Mapa final'!$AF$13="Leve"),CONCATENATE("R2C",'Mapa final'!$S$13),"")</f>
        <v/>
      </c>
      <c r="R34" s="145" t="str">
        <f>IF(AND('Mapa final'!$AD$13="Alta",'Mapa final'!$AF$13="Leve"),CONCATENATE("R2C",'Mapa final'!$S$13),"")</f>
        <v/>
      </c>
      <c r="S34" s="145" t="str">
        <f>IF(AND('Mapa final'!$AD$13="Alta",'Mapa final'!$AF$13="Leve"),CONCATENATE("R2C",'Mapa final'!$S$13),"")</f>
        <v/>
      </c>
      <c r="T34" s="145" t="str">
        <f>IF(AND('Mapa final'!$AD$13="Alta",'Mapa final'!$AF$13="Leve"),CONCATENATE("R2C",'Mapa final'!$S$13),"")</f>
        <v/>
      </c>
      <c r="U34" s="58" t="str">
        <f>IF(AND('Mapa final'!$AD$13="Alta",'Mapa final'!$AF$13="Leve"),CONCATENATE("R2C",'Mapa final'!$S$13),"")</f>
        <v/>
      </c>
      <c r="V34" s="57" t="str">
        <f>IF(AND('Mapa final'!$AD$13="Alta",'Mapa final'!$AF$13="Leve"),CONCATENATE("R2C",'Mapa final'!$S$13),"")</f>
        <v/>
      </c>
      <c r="W34" s="145" t="str">
        <f>IF(AND('Mapa final'!$AD$13="Alta",'Mapa final'!$AF$13="Leve"),CONCATENATE("R2C",'Mapa final'!$S$13),"")</f>
        <v/>
      </c>
      <c r="X34" s="145" t="str">
        <f>IF(AND('Mapa final'!$AD$13="Alta",'Mapa final'!$AF$13="Leve"),CONCATENATE("R2C",'Mapa final'!$S$13),"")</f>
        <v/>
      </c>
      <c r="Y34" s="145" t="str">
        <f>IF(AND('Mapa final'!$AD$13="Alta",'Mapa final'!$AF$13="Leve"),CONCATENATE("R2C",'Mapa final'!$S$13),"")</f>
        <v/>
      </c>
      <c r="Z34" s="145" t="str">
        <f>IF(AND('Mapa final'!$AD$13="Alta",'Mapa final'!$AF$13="Leve"),CONCATENATE("R2C",'Mapa final'!$S$13),"")</f>
        <v/>
      </c>
      <c r="AA34" s="58" t="str">
        <f>IF(AND('Mapa final'!$AD$13="Alta",'Mapa final'!$AF$13="Leve"),CONCATENATE("R2C",'Mapa final'!$S$13),"")</f>
        <v/>
      </c>
      <c r="AB34" s="44" t="str">
        <f>IF(AND('Mapa final'!$AD$13="Muy Alta",'Mapa final'!$AF$13="Leve"),CONCATENATE("R2C",'Mapa final'!$S$13),"")</f>
        <v/>
      </c>
      <c r="AC34" s="144" t="str">
        <f>IF(AND('Mapa final'!$AD$13="Muy Alta",'Mapa final'!$AF$13="Leve"),CONCATENATE("R2C",'Mapa final'!$S$13),"")</f>
        <v/>
      </c>
      <c r="AD34" s="144" t="str">
        <f>IF(AND('Mapa final'!$AD$13="Muy Alta",'Mapa final'!$AF$13="Leve"),CONCATENATE("R2C",'Mapa final'!$S$13),"")</f>
        <v/>
      </c>
      <c r="AE34" s="144" t="str">
        <f>IF(AND('Mapa final'!$AD$13="Muy Alta",'Mapa final'!$AF$13="Leve"),CONCATENATE("R2C",'Mapa final'!$S$13),"")</f>
        <v/>
      </c>
      <c r="AF34" s="144" t="str">
        <f>IF(AND('Mapa final'!$AD$13="Muy Alta",'Mapa final'!$AF$13="Leve"),CONCATENATE("R2C",'Mapa final'!$S$13),"")</f>
        <v/>
      </c>
      <c r="AG34" s="45" t="str">
        <f>IF(AND('Mapa final'!$AD$13="Muy Alta",'Mapa final'!$AF$13="Leve"),CONCATENATE("R2C",'Mapa final'!$S$13),"")</f>
        <v/>
      </c>
      <c r="AH34" s="46" t="str">
        <f>IF(AND('Mapa final'!$AD$13="Muy Alta",'Mapa final'!$AF$13="Catastrófico"),CONCATENATE("R2C",'Mapa final'!$S$13),"")</f>
        <v/>
      </c>
      <c r="AI34" s="146" t="str">
        <f>IF(AND('Mapa final'!$AD$13="Muy Alta",'Mapa final'!$AF$13="Catastrófico"),CONCATENATE("R2C",'Mapa final'!$S$13),"")</f>
        <v/>
      </c>
      <c r="AJ34" s="146" t="str">
        <f>IF(AND('Mapa final'!$AD$13="Muy Alta",'Mapa final'!$AF$13="Catastrófico"),CONCATENATE("R2C",'Mapa final'!$S$13),"")</f>
        <v/>
      </c>
      <c r="AK34" s="146" t="str">
        <f>IF(AND('Mapa final'!$AD$13="Muy Alta",'Mapa final'!$AF$13="Catastrófico"),CONCATENATE("R2C",'Mapa final'!$S$13),"")</f>
        <v/>
      </c>
      <c r="AL34" s="146" t="str">
        <f>IF(AND('Mapa final'!$AD$13="Muy Alta",'Mapa final'!$AF$13="Catastrófico"),CONCATENATE("R2C",'Mapa final'!$S$13),"")</f>
        <v/>
      </c>
      <c r="AM34" s="47" t="str">
        <f>IF(AND('Mapa final'!$AD$13="Muy Alta",'Mapa final'!$AF$13="Catastrófico"),CONCATENATE("R2C",'Mapa final'!$S$13),"")</f>
        <v/>
      </c>
      <c r="AN34" s="70"/>
      <c r="AO34" s="407"/>
      <c r="AP34" s="408"/>
      <c r="AQ34" s="408"/>
      <c r="AR34" s="408"/>
      <c r="AS34" s="408"/>
      <c r="AT34" s="409"/>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26"/>
      <c r="C35" s="326"/>
      <c r="D35" s="327"/>
      <c r="E35" s="368"/>
      <c r="F35" s="369"/>
      <c r="G35" s="369"/>
      <c r="H35" s="369"/>
      <c r="I35" s="370"/>
      <c r="J35" s="57" t="str">
        <f>IF(AND('Mapa final'!$AD$13="Alta",'Mapa final'!$AF$13="Leve"),CONCATENATE("R2C",'Mapa final'!$S$13),"")</f>
        <v/>
      </c>
      <c r="K35" s="145" t="str">
        <f>IF(AND('Mapa final'!$AD$13="Alta",'Mapa final'!$AF$13="Leve"),CONCATENATE("R2C",'Mapa final'!$S$13),"")</f>
        <v/>
      </c>
      <c r="L35" s="145" t="str">
        <f>IF(AND('Mapa final'!$AD$13="Alta",'Mapa final'!$AF$13="Leve"),CONCATENATE("R2C",'Mapa final'!$S$13),"")</f>
        <v/>
      </c>
      <c r="M35" s="145" t="str">
        <f>IF(AND('Mapa final'!$AD$13="Alta",'Mapa final'!$AF$13="Leve"),CONCATENATE("R2C",'Mapa final'!$S$13),"")</f>
        <v/>
      </c>
      <c r="N35" s="145" t="str">
        <f>IF(AND('Mapa final'!$AD$13="Alta",'Mapa final'!$AF$13="Leve"),CONCATENATE("R2C",'Mapa final'!$S$13),"")</f>
        <v/>
      </c>
      <c r="O35" s="58" t="str">
        <f>IF(AND('Mapa final'!$AD$13="Alta",'Mapa final'!$AF$13="Leve"),CONCATENATE("R2C",'Mapa final'!$S$13),"")</f>
        <v/>
      </c>
      <c r="P35" s="59" t="str">
        <f>IF(AND('Mapa final'!$AD$13="Alta",'Mapa final'!$AF$13="Leve"),CONCATENATE("R2C",'Mapa final'!$S$13),"")</f>
        <v/>
      </c>
      <c r="Q35" s="60" t="str">
        <f>IF(AND('Mapa final'!$AD$13="Alta",'Mapa final'!$AF$13="Leve"),CONCATENATE("R2C",'Mapa final'!$S$13),"")</f>
        <v/>
      </c>
      <c r="R35" s="60" t="str">
        <f>IF(AND('Mapa final'!$AD$13="Alta",'Mapa final'!$AF$13="Leve"),CONCATENATE("R2C",'Mapa final'!$S$13),"")</f>
        <v/>
      </c>
      <c r="S35" s="60" t="str">
        <f>IF(AND('Mapa final'!$AD$13="Alta",'Mapa final'!$AF$13="Leve"),CONCATENATE("R2C",'Mapa final'!$S$13),"")</f>
        <v/>
      </c>
      <c r="T35" s="60" t="str">
        <f>IF(AND('Mapa final'!$AD$13="Alta",'Mapa final'!$AF$13="Leve"),CONCATENATE("R2C",'Mapa final'!$S$13),"")</f>
        <v/>
      </c>
      <c r="U35" s="61" t="str">
        <f>IF(AND('Mapa final'!$AD$13="Alta",'Mapa final'!$AF$13="Leve"),CONCATENATE("R2C",'Mapa final'!$S$13),"")</f>
        <v/>
      </c>
      <c r="V35" s="59" t="str">
        <f>IF(AND('Mapa final'!$AD$13="Alta",'Mapa final'!$AF$13="Leve"),CONCATENATE("R2C",'Mapa final'!$S$13),"")</f>
        <v/>
      </c>
      <c r="W35" s="60" t="str">
        <f>IF(AND('Mapa final'!$AD$13="Alta",'Mapa final'!$AF$13="Leve"),CONCATENATE("R2C",'Mapa final'!$S$13),"")</f>
        <v/>
      </c>
      <c r="X35" s="60" t="str">
        <f>IF(AND('Mapa final'!$AD$13="Alta",'Mapa final'!$AF$13="Leve"),CONCATENATE("R2C",'Mapa final'!$S$13),"")</f>
        <v/>
      </c>
      <c r="Y35" s="60" t="str">
        <f>IF(AND('Mapa final'!$AD$13="Alta",'Mapa final'!$AF$13="Leve"),CONCATENATE("R2C",'Mapa final'!$S$13),"")</f>
        <v/>
      </c>
      <c r="Z35" s="60" t="str">
        <f>IF(AND('Mapa final'!$AD$13="Alta",'Mapa final'!$AF$13="Leve"),CONCATENATE("R2C",'Mapa final'!$S$13),"")</f>
        <v/>
      </c>
      <c r="AA35" s="61" t="str">
        <f>IF(AND('Mapa final'!$AD$13="Alta",'Mapa final'!$AF$13="Leve"),CONCATENATE("R2C",'Mapa final'!$S$13),"")</f>
        <v/>
      </c>
      <c r="AB35" s="48" t="str">
        <f>IF(AND('Mapa final'!$AD$13="Muy Alta",'Mapa final'!$AF$13="Leve"),CONCATENATE("R2C",'Mapa final'!$S$13),"")</f>
        <v/>
      </c>
      <c r="AC35" s="49" t="str">
        <f>IF(AND('Mapa final'!$AD$13="Muy Alta",'Mapa final'!$AF$13="Leve"),CONCATENATE("R2C",'Mapa final'!$S$13),"")</f>
        <v/>
      </c>
      <c r="AD35" s="49" t="str">
        <f>IF(AND('Mapa final'!$AD$13="Muy Alta",'Mapa final'!$AF$13="Leve"),CONCATENATE("R2C",'Mapa final'!$S$13),"")</f>
        <v/>
      </c>
      <c r="AE35" s="49" t="str">
        <f>IF(AND('Mapa final'!$AD$13="Muy Alta",'Mapa final'!$AF$13="Leve"),CONCATENATE("R2C",'Mapa final'!$S$13),"")</f>
        <v/>
      </c>
      <c r="AF35" s="49" t="str">
        <f>IF(AND('Mapa final'!$AD$13="Muy Alta",'Mapa final'!$AF$13="Leve"),CONCATENATE("R2C",'Mapa final'!$S$13),"")</f>
        <v/>
      </c>
      <c r="AG35" s="50" t="str">
        <f>IF(AND('Mapa final'!$AD$13="Muy Alta",'Mapa final'!$AF$13="Leve"),CONCATENATE("R2C",'Mapa final'!$S$13),"")</f>
        <v/>
      </c>
      <c r="AH35" s="51" t="str">
        <f>IF(AND('Mapa final'!$AD$13="Muy Alta",'Mapa final'!$AF$13="Catastrófico"),CONCATENATE("R2C",'Mapa final'!$S$13),"")</f>
        <v/>
      </c>
      <c r="AI35" s="52" t="str">
        <f>IF(AND('Mapa final'!$AD$13="Muy Alta",'Mapa final'!$AF$13="Catastrófico"),CONCATENATE("R2C",'Mapa final'!$S$13),"")</f>
        <v/>
      </c>
      <c r="AJ35" s="52" t="str">
        <f>IF(AND('Mapa final'!$AD$13="Muy Alta",'Mapa final'!$AF$13="Catastrófico"),CONCATENATE("R2C",'Mapa final'!$S$13),"")</f>
        <v/>
      </c>
      <c r="AK35" s="52" t="str">
        <f>IF(AND('Mapa final'!$AD$13="Muy Alta",'Mapa final'!$AF$13="Catastrófico"),CONCATENATE("R2C",'Mapa final'!$S$13),"")</f>
        <v/>
      </c>
      <c r="AL35" s="52" t="str">
        <f>IF(AND('Mapa final'!$AD$13="Muy Alta",'Mapa final'!$AF$13="Catastrófico"),CONCATENATE("R2C",'Mapa final'!$S$13),"")</f>
        <v/>
      </c>
      <c r="AM35" s="53" t="str">
        <f>IF(AND('Mapa final'!$AD$13="Muy Alta",'Mapa final'!$AF$13="Catastrófico"),CONCATENATE("R2C",'Mapa final'!$S$13),"")</f>
        <v/>
      </c>
      <c r="AN35" s="70"/>
      <c r="AO35" s="410"/>
      <c r="AP35" s="411"/>
      <c r="AQ35" s="411"/>
      <c r="AR35" s="411"/>
      <c r="AS35" s="411"/>
      <c r="AT35" s="412"/>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26"/>
      <c r="C36" s="326"/>
      <c r="D36" s="327"/>
      <c r="E36" s="371" t="s">
        <v>207</v>
      </c>
      <c r="F36" s="372"/>
      <c r="G36" s="372"/>
      <c r="H36" s="372"/>
      <c r="I36" s="372"/>
      <c r="J36" s="62" t="str">
        <f>IF(AND('Mapa final'!$AD$13="Baja",'Mapa final'!$AF$13="Leve"),CONCATENATE("R2C",'Mapa final'!$S$13),"")</f>
        <v/>
      </c>
      <c r="K36" s="63" t="str">
        <f>IF(AND('Mapa final'!$AD$13="Baja",'Mapa final'!$AF$13="Leve"),CONCATENATE("R2C",'Mapa final'!$S$13),"")</f>
        <v/>
      </c>
      <c r="L36" s="63" t="str">
        <f>IF(AND('Mapa final'!$AD$13="Baja",'Mapa final'!$AF$13="Leve"),CONCATENATE("R2C",'Mapa final'!$S$13),"")</f>
        <v/>
      </c>
      <c r="M36" s="63" t="str">
        <f>IF(AND('Mapa final'!$AD$13="Baja",'Mapa final'!$AF$13="Leve"),CONCATENATE("R2C",'Mapa final'!$S$13),"")</f>
        <v/>
      </c>
      <c r="N36" s="63" t="str">
        <f>IF(AND('Mapa final'!$AD$13="Baja",'Mapa final'!$AF$13="Leve"),CONCATENATE("R2C",'Mapa final'!$S$13),"")</f>
        <v/>
      </c>
      <c r="O36" s="64" t="str">
        <f>IF(AND('Mapa final'!$AD$13="Baja",'Mapa final'!$AF$13="Leve"),CONCATENATE("R2C",'Mapa final'!$S$13),"")</f>
        <v/>
      </c>
      <c r="P36" s="55" t="str">
        <f>IF(AND('Mapa final'!$AD$13="Alta",'Mapa final'!$AF$13="Leve"),CONCATENATE("R2C",'Mapa final'!$S$13),"")</f>
        <v/>
      </c>
      <c r="Q36" s="55" t="str">
        <f>IF(AND('Mapa final'!$AD$13="Alta",'Mapa final'!$AF$13="Leve"),CONCATENATE("R2C",'Mapa final'!$S$13),"")</f>
        <v/>
      </c>
      <c r="R36" s="55" t="str">
        <f>IF(AND('Mapa final'!$AD$13="Alta",'Mapa final'!$AF$13="Leve"),CONCATENATE("R2C",'Mapa final'!$S$13),"")</f>
        <v/>
      </c>
      <c r="S36" s="55" t="str">
        <f>IF(AND('Mapa final'!$AD$13="Alta",'Mapa final'!$AF$13="Leve"),CONCATENATE("R2C",'Mapa final'!$S$13),"")</f>
        <v/>
      </c>
      <c r="T36" s="55" t="str">
        <f>IF(AND('Mapa final'!$AD$13="Alta",'Mapa final'!$AF$13="Leve"),CONCATENATE("R2C",'Mapa final'!$S$13),"")</f>
        <v/>
      </c>
      <c r="U36" s="56" t="str">
        <f>IF(AND('Mapa final'!$AD$13="Alta",'Mapa final'!$AF$13="Leve"),CONCATENATE("R2C",'Mapa final'!$S$13),"")</f>
        <v/>
      </c>
      <c r="V36" s="54" t="str">
        <f>IF(AND('Mapa final'!$AD$13="Alta",'Mapa final'!$AF$13="Leve"),CONCATENATE("R2C",'Mapa final'!$S$13),"")</f>
        <v/>
      </c>
      <c r="W36" s="55" t="str">
        <f>IF(AND('Mapa final'!$AD$13="Alta",'Mapa final'!$AF$13="Leve"),CONCATENATE("R2C",'Mapa final'!$S$13),"")</f>
        <v/>
      </c>
      <c r="X36" s="55" t="str">
        <f>IF(AND('Mapa final'!$AD$13="Alta",'Mapa final'!$AF$13="Leve"),CONCATENATE("R2C",'Mapa final'!$S$13),"")</f>
        <v/>
      </c>
      <c r="Y36" s="55" t="str">
        <f>IF(AND('Mapa final'!$AD$13="Alta",'Mapa final'!$AF$13="Leve"),CONCATENATE("R2C",'Mapa final'!$S$13),"")</f>
        <v/>
      </c>
      <c r="Z36" s="55" t="str">
        <f>IF(AND('Mapa final'!$AD$13="Alta",'Mapa final'!$AF$13="Leve"),CONCATENATE("R2C",'Mapa final'!$S$13),"")</f>
        <v/>
      </c>
      <c r="AA36" s="56" t="str">
        <f>IF(AND('Mapa final'!$AD$13="Alta",'Mapa final'!$AF$13="Leve"),CONCATENATE("R2C",'Mapa final'!$S$13),"")</f>
        <v/>
      </c>
      <c r="AB36" s="38" t="str">
        <f>IF(AND('Mapa final'!$AD$13="Muy Alta",'Mapa final'!$AF$13="Leve"),CONCATENATE("R2C",'Mapa final'!$S$13),"")</f>
        <v/>
      </c>
      <c r="AC36" s="39" t="str">
        <f>IF(AND('Mapa final'!$AD$13="Muy Alta",'Mapa final'!$AF$13="Leve"),CONCATENATE("R2C",'Mapa final'!$S$13),"")</f>
        <v/>
      </c>
      <c r="AD36" s="39" t="str">
        <f>IF(AND('Mapa final'!$AD$13="Muy Alta",'Mapa final'!$AF$13="Leve"),CONCATENATE("R2C",'Mapa final'!$S$13),"")</f>
        <v/>
      </c>
      <c r="AE36" s="39" t="str">
        <f>IF(AND('Mapa final'!$AD$13="Muy Alta",'Mapa final'!$AF$13="Leve"),CONCATENATE("R2C",'Mapa final'!$S$13),"")</f>
        <v/>
      </c>
      <c r="AF36" s="39" t="str">
        <f>IF(AND('Mapa final'!$AD$13="Muy Alta",'Mapa final'!$AF$13="Leve"),CONCATENATE("R2C",'Mapa final'!$S$13),"")</f>
        <v/>
      </c>
      <c r="AG36" s="40" t="str">
        <f>IF(AND('Mapa final'!$AD$13="Muy Alta",'Mapa final'!$AF$13="Leve"),CONCATENATE("R2C",'Mapa final'!$S$13),"")</f>
        <v/>
      </c>
      <c r="AH36" s="41" t="str">
        <f>IF(AND('Mapa final'!$AD$13="Muy Alta",'Mapa final'!$AF$13="Catastrófico"),CONCATENATE("R2C",'Mapa final'!$S$13),"")</f>
        <v/>
      </c>
      <c r="AI36" s="42" t="str">
        <f>IF(AND('Mapa final'!$AD$13="Muy Alta",'Mapa final'!$AF$13="Catastrófico"),CONCATENATE("R2C",'Mapa final'!$S$13),"")</f>
        <v/>
      </c>
      <c r="AJ36" s="42" t="str">
        <f>IF(AND('Mapa final'!$AD$13="Muy Alta",'Mapa final'!$AF$13="Catastrófico"),CONCATENATE("R2C",'Mapa final'!$S$13),"")</f>
        <v/>
      </c>
      <c r="AK36" s="42" t="str">
        <f>IF(AND('Mapa final'!$AD$13="Muy Alta",'Mapa final'!$AF$13="Catastrófico"),CONCATENATE("R2C",'Mapa final'!$S$13),"")</f>
        <v/>
      </c>
      <c r="AL36" s="42" t="str">
        <f>IF(AND('Mapa final'!$AD$13="Muy Alta",'Mapa final'!$AF$13="Catastrófico"),CONCATENATE("R2C",'Mapa final'!$S$13),"")</f>
        <v/>
      </c>
      <c r="AM36" s="43" t="str">
        <f>IF(AND('Mapa final'!$AD$13="Muy Alta",'Mapa final'!$AF$13="Catastrófico"),CONCATENATE("R2C",'Mapa final'!$S$13),"")</f>
        <v/>
      </c>
      <c r="AN36" s="70"/>
      <c r="AO36" s="395" t="s">
        <v>208</v>
      </c>
      <c r="AP36" s="396"/>
      <c r="AQ36" s="396"/>
      <c r="AR36" s="396"/>
      <c r="AS36" s="396"/>
      <c r="AT36" s="397"/>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26"/>
      <c r="C37" s="326"/>
      <c r="D37" s="327"/>
      <c r="E37" s="364"/>
      <c r="F37" s="365"/>
      <c r="G37" s="365"/>
      <c r="H37" s="365"/>
      <c r="I37" s="365"/>
      <c r="J37" s="65" t="str">
        <f>IF(AND('Mapa final'!$AD$13="Baja",'Mapa final'!$AF$13="Leve"),CONCATENATE("R2C",'Mapa final'!$S$13),"")</f>
        <v/>
      </c>
      <c r="K37" s="147" t="str">
        <f>IF(AND('Mapa final'!$AD$13="Baja",'Mapa final'!$AF$13="Leve"),CONCATENATE("R2C",'Mapa final'!$S$13),"")</f>
        <v/>
      </c>
      <c r="L37" s="147" t="str">
        <f>IF(AND('Mapa final'!$AD$13="Baja",'Mapa final'!$AF$13="Leve"),CONCATENATE("R2C",'Mapa final'!$S$13),"")</f>
        <v/>
      </c>
      <c r="M37" s="147" t="str">
        <f>IF(AND('Mapa final'!$AD$13="Baja",'Mapa final'!$AF$13="Leve"),CONCATENATE("R2C",'Mapa final'!$S$13),"")</f>
        <v/>
      </c>
      <c r="N37" s="147" t="str">
        <f>IF(AND('Mapa final'!$AD$13="Baja",'Mapa final'!$AF$13="Leve"),CONCATENATE("R2C",'Mapa final'!$S$13),"")</f>
        <v/>
      </c>
      <c r="O37" s="66" t="str">
        <f>IF(AND('Mapa final'!$AD$13="Baja",'Mapa final'!$AF$13="Leve"),CONCATENATE("R2C",'Mapa final'!$S$13),"")</f>
        <v/>
      </c>
      <c r="P37" s="145" t="str">
        <f>IF(AND('Mapa final'!$AD$13="Alta",'Mapa final'!$AF$13="Leve"),CONCATENATE("R2C",'Mapa final'!$S$13),"")</f>
        <v/>
      </c>
      <c r="Q37" s="145" t="str">
        <f>IF(AND('Mapa final'!$AD$13="Alta",'Mapa final'!$AF$13="Leve"),CONCATENATE("R2C",'Mapa final'!$S$13),"")</f>
        <v/>
      </c>
      <c r="R37" s="145" t="str">
        <f>IF(AND('Mapa final'!$AD$13="Alta",'Mapa final'!$AF$13="Leve"),CONCATENATE("R2C",'Mapa final'!$S$13),"")</f>
        <v/>
      </c>
      <c r="S37" s="145" t="str">
        <f>IF(AND('Mapa final'!$AD$13="Alta",'Mapa final'!$AF$13="Leve"),CONCATENATE("R2C",'Mapa final'!$S$13),"")</f>
        <v/>
      </c>
      <c r="T37" s="145" t="str">
        <f>IF(AND('Mapa final'!$AD$13="Alta",'Mapa final'!$AF$13="Leve"),CONCATENATE("R2C",'Mapa final'!$S$13),"")</f>
        <v/>
      </c>
      <c r="U37" s="58" t="str">
        <f>IF(AND('Mapa final'!$AD$13="Alta",'Mapa final'!$AF$13="Leve"),CONCATENATE("R2C",'Mapa final'!$S$13),"")</f>
        <v/>
      </c>
      <c r="V37" s="57" t="str">
        <f>IF(AND('Mapa final'!$AD$13="Alta",'Mapa final'!$AF$13="Leve"),CONCATENATE("R2C",'Mapa final'!$S$13),"")</f>
        <v/>
      </c>
      <c r="W37" s="145" t="str">
        <f>IF(AND('Mapa final'!$AD$13="Alta",'Mapa final'!$AF$13="Leve"),CONCATENATE("R2C",'Mapa final'!$S$13),"")</f>
        <v/>
      </c>
      <c r="X37" s="145" t="str">
        <f>IF(AND('Mapa final'!$AD$13="Alta",'Mapa final'!$AF$13="Leve"),CONCATENATE("R2C",'Mapa final'!$S$13),"")</f>
        <v/>
      </c>
      <c r="Y37" s="145" t="str">
        <f>IF(AND('Mapa final'!$AD$13="Alta",'Mapa final'!$AF$13="Leve"),CONCATENATE("R2C",'Mapa final'!$S$13),"")</f>
        <v/>
      </c>
      <c r="Z37" s="145" t="str">
        <f>IF(AND('Mapa final'!$AD$13="Baja",'Mapa final'!$AF$13="moderado"),CONCATENATE("R1C",'Mapa final'!$S$13),"")</f>
        <v>R1C1</v>
      </c>
      <c r="AA37" s="58" t="str">
        <f>IF(AND('Mapa final'!$AD$13="Alta",'Mapa final'!$AF$13="Leve"),CONCATENATE("R2C",'Mapa final'!$S$13),"")</f>
        <v/>
      </c>
      <c r="AB37" s="44" t="str">
        <f>IF(AND('Mapa final'!$AD$13="Muy Alta",'Mapa final'!$AF$13="Leve"),CONCATENATE("R2C",'Mapa final'!$S$13),"")</f>
        <v/>
      </c>
      <c r="AC37" s="144" t="str">
        <f>IF(AND('Mapa final'!$AD$13="Muy Alta",'Mapa final'!$AF$13="Leve"),CONCATENATE("R2C",'Mapa final'!$S$13),"")</f>
        <v/>
      </c>
      <c r="AD37" s="144" t="str">
        <f>IF(AND('Mapa final'!$AD$13="Muy Alta",'Mapa final'!$AF$13="Leve"),CONCATENATE("R2C",'Mapa final'!$S$13),"")</f>
        <v/>
      </c>
      <c r="AE37" s="144" t="str">
        <f>IF(AND('Mapa final'!$AD$13="Muy Alta",'Mapa final'!$AF$13="Leve"),CONCATENATE("R2C",'Mapa final'!$S$13),"")</f>
        <v/>
      </c>
      <c r="AF37" s="144" t="str">
        <f>IF(AND('Mapa final'!$AD$13="Muy Alta",'Mapa final'!$AF$13="Leve"),CONCATENATE("R2C",'Mapa final'!$S$13),"")</f>
        <v/>
      </c>
      <c r="AG37" s="45" t="str">
        <f>IF(AND('Mapa final'!$AD$13="Muy Alta",'Mapa final'!$AF$13="Leve"),CONCATENATE("R2C",'Mapa final'!$S$13),"")</f>
        <v/>
      </c>
      <c r="AH37" s="46" t="str">
        <f>IF(AND('Mapa final'!$AD$13="Muy Alta",'Mapa final'!$AF$13="Catastrófico"),CONCATENATE("R2C",'Mapa final'!$S$13),"")</f>
        <v/>
      </c>
      <c r="AI37" s="146" t="str">
        <f>IF(AND('Mapa final'!$AD$13="Muy Alta",'Mapa final'!$AF$13="Catastrófico"),CONCATENATE("R2C",'Mapa final'!$S$13),"")</f>
        <v/>
      </c>
      <c r="AJ37" s="146" t="str">
        <f>IF(AND('Mapa final'!$AD$13="Muy Alta",'Mapa final'!$AF$13="Catastrófico"),CONCATENATE("R2C",'Mapa final'!$S$13),"")</f>
        <v/>
      </c>
      <c r="AK37" s="146" t="str">
        <f>IF(AND('Mapa final'!$AD$13="Muy Alta",'Mapa final'!$AF$13="Catastrófico"),CONCATENATE("R2C",'Mapa final'!$S$13),"")</f>
        <v/>
      </c>
      <c r="AL37" s="146" t="str">
        <f>IF(AND('Mapa final'!$AD$13="Muy Alta",'Mapa final'!$AF$13="Catastrófico"),CONCATENATE("R2C",'Mapa final'!$S$13),"")</f>
        <v/>
      </c>
      <c r="AM37" s="47" t="str">
        <f>IF(AND('Mapa final'!$AD$13="Muy Alta",'Mapa final'!$AF$13="Catastrófico"),CONCATENATE("R2C",'Mapa final'!$S$13),"")</f>
        <v/>
      </c>
      <c r="AN37" s="70"/>
      <c r="AO37" s="398"/>
      <c r="AP37" s="399"/>
      <c r="AQ37" s="399"/>
      <c r="AR37" s="399"/>
      <c r="AS37" s="399"/>
      <c r="AT37" s="40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26"/>
      <c r="C38" s="326"/>
      <c r="D38" s="327"/>
      <c r="E38" s="367"/>
      <c r="F38" s="365"/>
      <c r="G38" s="365"/>
      <c r="H38" s="365"/>
      <c r="I38" s="365"/>
      <c r="J38" s="65" t="str">
        <f>IF(AND('Mapa final'!$AD$13="Baja",'Mapa final'!$AF$13="Leve"),CONCATENATE("R2C",'Mapa final'!$S$13),"")</f>
        <v/>
      </c>
      <c r="K38" s="147" t="str">
        <f>IF(AND('Mapa final'!$AD$13="Baja",'Mapa final'!$AF$13="Leve"),CONCATENATE("R2C",'Mapa final'!$S$13),"")</f>
        <v/>
      </c>
      <c r="L38" s="147" t="str">
        <f>IF(AND('Mapa final'!$AD$13="Baja",'Mapa final'!$AF$13="Leve"),CONCATENATE("R2C",'Mapa final'!$S$13),"")</f>
        <v/>
      </c>
      <c r="M38" s="147" t="str">
        <f>IF(AND('Mapa final'!$AD$13="Baja",'Mapa final'!$AF$13="Leve"),CONCATENATE("R2C",'Mapa final'!$S$13),"")</f>
        <v/>
      </c>
      <c r="N38" s="147" t="str">
        <f>IF(AND('Mapa final'!$AD$13="Baja",'Mapa final'!$AF$13="Leve"),CONCATENATE("R2C",'Mapa final'!$S$13),"")</f>
        <v/>
      </c>
      <c r="O38" s="66" t="str">
        <f>IF(AND('Mapa final'!$AD$13="Baja",'Mapa final'!$AF$13="Leve"),CONCATENATE("R2C",'Mapa final'!$S$13),"")</f>
        <v/>
      </c>
      <c r="P38" s="145" t="str">
        <f>IF(AND('Mapa final'!$AD$13="Alta",'Mapa final'!$AF$13="Leve"),CONCATENATE("R2C",'Mapa final'!$S$13),"")</f>
        <v/>
      </c>
      <c r="Q38" s="145" t="str">
        <f>IF(AND('Mapa final'!$AD$13="Alta",'Mapa final'!$AF$13="Leve"),CONCATENATE("R2C",'Mapa final'!$S$13),"")</f>
        <v/>
      </c>
      <c r="R38" s="145" t="str">
        <f>IF(AND('Mapa final'!$AD$13="Alta",'Mapa final'!$AF$13="Leve"),CONCATENATE("R2C",'Mapa final'!$S$13),"")</f>
        <v/>
      </c>
      <c r="S38" s="145" t="str">
        <f>IF(AND('Mapa final'!$AD$13="Alta",'Mapa final'!$AF$13="Leve"),CONCATENATE("R2C",'Mapa final'!$S$13),"")</f>
        <v/>
      </c>
      <c r="T38" s="145" t="str">
        <f>IF(AND('Mapa final'!$AD$13="Alta",'Mapa final'!$AF$13="Leve"),CONCATENATE("R2C",'Mapa final'!$S$13),"")</f>
        <v/>
      </c>
      <c r="U38" s="58" t="str">
        <f>IF(AND('Mapa final'!$AD$13="Alta",'Mapa final'!$AF$13="Leve"),CONCATENATE("R2C",'Mapa final'!$S$13),"")</f>
        <v/>
      </c>
      <c r="V38" s="57" t="str">
        <f>IF(AND('Mapa final'!$AD$13="Alta",'Mapa final'!$AF$13="Leve"),CONCATENATE("R2C",'Mapa final'!$S$13),"")</f>
        <v/>
      </c>
      <c r="W38" s="145" t="str">
        <f>IF(AND('Mapa final'!$AD$13="Alta",'Mapa final'!$AF$13="Leve"),CONCATENATE("R2C",'Mapa final'!$S$13),"")</f>
        <v/>
      </c>
      <c r="X38" s="145" t="str">
        <f>IF(AND('Mapa final'!$AD$13="Alta",'Mapa final'!$AF$13="Leve"),CONCATENATE("R2C",'Mapa final'!$S$13),"")</f>
        <v/>
      </c>
      <c r="Y38" s="145" t="str">
        <f>IF(AND('Mapa final'!$AD$13="Alta",'Mapa final'!$AF$13="Leve"),CONCATENATE("R2C",'Mapa final'!$S$13),"")</f>
        <v/>
      </c>
      <c r="Z38" s="145" t="str">
        <f>IF(AND('Mapa final'!$AD$13="Alta",'Mapa final'!$AF$13="Leve"),CONCATENATE("R2C",'Mapa final'!$S$13),"")</f>
        <v/>
      </c>
      <c r="AA38" s="58" t="str">
        <f>IF(AND('Mapa final'!$AD$13="Alta",'Mapa final'!$AF$13="Leve"),CONCATENATE("R2C",'Mapa final'!$S$13),"")</f>
        <v/>
      </c>
      <c r="AB38" s="44" t="str">
        <f>IF(AND('Mapa final'!$AD$13="Muy Alta",'Mapa final'!$AF$13="Leve"),CONCATENATE("R2C",'Mapa final'!$S$13),"")</f>
        <v/>
      </c>
      <c r="AC38" s="144" t="str">
        <f>IF(AND('Mapa final'!$AD$13="Muy Alta",'Mapa final'!$AF$13="Leve"),CONCATENATE("R2C",'Mapa final'!$S$13),"")</f>
        <v/>
      </c>
      <c r="AD38" s="144" t="str">
        <f>IF(AND('Mapa final'!$AD$13="Muy Alta",'Mapa final'!$AF$13="Leve"),CONCATENATE("R2C",'Mapa final'!$S$13),"")</f>
        <v/>
      </c>
      <c r="AE38" s="144" t="str">
        <f>IF(AND('Mapa final'!$AD$13="Muy Alta",'Mapa final'!$AF$13="Leve"),CONCATENATE("R2C",'Mapa final'!$S$13),"")</f>
        <v/>
      </c>
      <c r="AF38" s="144" t="str">
        <f>IF(AND('Mapa final'!$AD$13="Muy Alta",'Mapa final'!$AF$13="Leve"),CONCATENATE("R2C",'Mapa final'!$S$13),"")</f>
        <v/>
      </c>
      <c r="AG38" s="45" t="str">
        <f>IF(AND('Mapa final'!$AD$13="Muy Alta",'Mapa final'!$AF$13="Leve"),CONCATENATE("R2C",'Mapa final'!$S$13),"")</f>
        <v/>
      </c>
      <c r="AH38" s="46" t="str">
        <f>IF(AND('Mapa final'!$AD$13="Muy Alta",'Mapa final'!$AF$13="Catastrófico"),CONCATENATE("R2C",'Mapa final'!$S$13),"")</f>
        <v/>
      </c>
      <c r="AI38" s="146" t="str">
        <f>IF(AND('Mapa final'!$AD$13="Muy Alta",'Mapa final'!$AF$13="Catastrófico"),CONCATENATE("R2C",'Mapa final'!$S$13),"")</f>
        <v/>
      </c>
      <c r="AJ38" s="146" t="str">
        <f>IF(AND('Mapa final'!$AD$13="Muy Alta",'Mapa final'!$AF$13="Catastrófico"),CONCATENATE("R2C",'Mapa final'!$S$13),"")</f>
        <v/>
      </c>
      <c r="AK38" s="146" t="str">
        <f>IF(AND('Mapa final'!$AD$13="Muy Alta",'Mapa final'!$AF$13="Catastrófico"),CONCATENATE("R2C",'Mapa final'!$S$13),"")</f>
        <v/>
      </c>
      <c r="AL38" s="146" t="str">
        <f>IF(AND('Mapa final'!$AD$13="Muy Alta",'Mapa final'!$AF$13="Catastrófico"),CONCATENATE("R2C",'Mapa final'!$S$13),"")</f>
        <v/>
      </c>
      <c r="AM38" s="47" t="str">
        <f>IF(AND('Mapa final'!$AD$13="Muy Alta",'Mapa final'!$AF$13="Catastrófico"),CONCATENATE("R2C",'Mapa final'!$S$13),"")</f>
        <v/>
      </c>
      <c r="AN38" s="70"/>
      <c r="AO38" s="398"/>
      <c r="AP38" s="399"/>
      <c r="AQ38" s="399"/>
      <c r="AR38" s="399"/>
      <c r="AS38" s="399"/>
      <c r="AT38" s="40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26"/>
      <c r="C39" s="326"/>
      <c r="D39" s="327"/>
      <c r="E39" s="367"/>
      <c r="F39" s="365"/>
      <c r="G39" s="365"/>
      <c r="H39" s="365"/>
      <c r="I39" s="365"/>
      <c r="J39" s="65" t="str">
        <f>IF(AND('Mapa final'!$AD$13="Baja",'Mapa final'!$AF$13="Leve"),CONCATENATE("R2C",'Mapa final'!$S$13),"")</f>
        <v/>
      </c>
      <c r="K39" s="147" t="str">
        <f>IF(AND('Mapa final'!$AD$13="Baja",'Mapa final'!$AF$13="Leve"),CONCATENATE("R2C",'Mapa final'!$S$13),"")</f>
        <v/>
      </c>
      <c r="L39" s="147" t="str">
        <f>IF(AND('Mapa final'!$AD$13="Baja",'Mapa final'!$AF$13="Leve"),CONCATENATE("R2C",'Mapa final'!$S$13),"")</f>
        <v/>
      </c>
      <c r="M39" s="147" t="str">
        <f>IF(AND('Mapa final'!$AD$13="Baja",'Mapa final'!$AF$13="Leve"),CONCATENATE("R2C",'Mapa final'!$S$13),"")</f>
        <v/>
      </c>
      <c r="N39" s="147" t="str">
        <f>IF(AND('Mapa final'!$AD$13="Baja",'Mapa final'!$AF$13="Leve"),CONCATENATE("R2C",'Mapa final'!$S$13),"")</f>
        <v/>
      </c>
      <c r="O39" s="66" t="str">
        <f>IF(AND('Mapa final'!$AD$13="Baja",'Mapa final'!$AF$13="Leve"),CONCATENATE("R2C",'Mapa final'!$S$13),"")</f>
        <v/>
      </c>
      <c r="P39" s="145" t="str">
        <f>IF(AND('Mapa final'!$AD$13="Alta",'Mapa final'!$AF$13="Leve"),CONCATENATE("R2C",'Mapa final'!$S$13),"")</f>
        <v/>
      </c>
      <c r="Q39" s="145" t="str">
        <f>IF(AND('Mapa final'!$AD$13="Alta",'Mapa final'!$AF$13="Leve"),CONCATENATE("R2C",'Mapa final'!$S$13),"")</f>
        <v/>
      </c>
      <c r="R39" s="145" t="str">
        <f>IF(AND('Mapa final'!$AD$13="Alta",'Mapa final'!$AF$13="Leve"),CONCATENATE("R2C",'Mapa final'!$S$13),"")</f>
        <v/>
      </c>
      <c r="S39" s="145" t="str">
        <f>IF(AND('Mapa final'!$AD$13="Alta",'Mapa final'!$AF$13="Leve"),CONCATENATE("R2C",'Mapa final'!$S$13),"")</f>
        <v/>
      </c>
      <c r="T39" s="145" t="str">
        <f>IF(AND('Mapa final'!$AD$13="Alta",'Mapa final'!$AF$13="Leve"),CONCATENATE("R2C",'Mapa final'!$S$13),"")</f>
        <v/>
      </c>
      <c r="U39" s="58" t="str">
        <f>IF(AND('Mapa final'!$AD$13="Alta",'Mapa final'!$AF$13="Leve"),CONCATENATE("R2C",'Mapa final'!$S$13),"")</f>
        <v/>
      </c>
      <c r="V39" s="57" t="str">
        <f>IF(AND('Mapa final'!$AD$13="Alta",'Mapa final'!$AF$13="Leve"),CONCATENATE("R2C",'Mapa final'!$S$13),"")</f>
        <v/>
      </c>
      <c r="W39" s="145" t="str">
        <f>IF(AND('Mapa final'!$AD$13="Alta",'Mapa final'!$AF$13="Leve"),CONCATENATE("R2C",'Mapa final'!$S$13),"")</f>
        <v/>
      </c>
      <c r="X39" s="145" t="str">
        <f>IF(AND('Mapa final'!$AD$13="Alta",'Mapa final'!$AF$13="Leve"),CONCATENATE("R2C",'Mapa final'!$S$13),"")</f>
        <v/>
      </c>
      <c r="Y39" s="145" t="str">
        <f>IF(AND('Mapa final'!$AD$13="Alta",'Mapa final'!$AF$13="Leve"),CONCATENATE("R2C",'Mapa final'!$S$13),"")</f>
        <v/>
      </c>
      <c r="Z39" s="145" t="str">
        <f>IF(AND('Mapa final'!$AD$13="Alta",'Mapa final'!$AF$13="Leve"),CONCATENATE("R2C",'Mapa final'!$S$13),"")</f>
        <v/>
      </c>
      <c r="AA39" s="58" t="str">
        <f>IF(AND('Mapa final'!$AD$13="Alta",'Mapa final'!$AF$13="Leve"),CONCATENATE("R2C",'Mapa final'!$S$13),"")</f>
        <v/>
      </c>
      <c r="AB39" s="44" t="str">
        <f>IF(AND('Mapa final'!$AD$13="Muy Alta",'Mapa final'!$AF$13="Leve"),CONCATENATE("R2C",'Mapa final'!$S$13),"")</f>
        <v/>
      </c>
      <c r="AC39" s="144" t="str">
        <f>IF(AND('Mapa final'!$AD$13="Muy Alta",'Mapa final'!$AF$13="Leve"),CONCATENATE("R2C",'Mapa final'!$S$13),"")</f>
        <v/>
      </c>
      <c r="AD39" s="144" t="str">
        <f>IF(AND('Mapa final'!$AD$13="Muy Alta",'Mapa final'!$AF$13="Leve"),CONCATENATE("R2C",'Mapa final'!$S$13),"")</f>
        <v/>
      </c>
      <c r="AE39" s="144" t="str">
        <f>IF(AND('Mapa final'!$AD$13="Muy Alta",'Mapa final'!$AF$13="Leve"),CONCATENATE("R2C",'Mapa final'!$S$13),"")</f>
        <v/>
      </c>
      <c r="AF39" s="144" t="str">
        <f>IF(AND('Mapa final'!$AD$13="Muy Alta",'Mapa final'!$AF$13="Leve"),CONCATENATE("R2C",'Mapa final'!$S$13),"")</f>
        <v/>
      </c>
      <c r="AG39" s="45" t="str">
        <f>IF(AND('Mapa final'!$AD$13="Muy Alta",'Mapa final'!$AF$13="Leve"),CONCATENATE("R2C",'Mapa final'!$S$13),"")</f>
        <v/>
      </c>
      <c r="AH39" s="46" t="str">
        <f>IF(AND('Mapa final'!$AD$13="Muy Alta",'Mapa final'!$AF$13="Catastrófico"),CONCATENATE("R2C",'Mapa final'!$S$13),"")</f>
        <v/>
      </c>
      <c r="AI39" s="146" t="str">
        <f>IF(AND('Mapa final'!$AD$13="Muy Alta",'Mapa final'!$AF$13="Catastrófico"),CONCATENATE("R2C",'Mapa final'!$S$13),"")</f>
        <v/>
      </c>
      <c r="AJ39" s="146" t="str">
        <f>IF(AND('Mapa final'!$AD$13="Muy Alta",'Mapa final'!$AF$13="Catastrófico"),CONCATENATE("R2C",'Mapa final'!$S$13),"")</f>
        <v/>
      </c>
      <c r="AK39" s="146" t="str">
        <f>IF(AND('Mapa final'!$AD$13="Muy Alta",'Mapa final'!$AF$13="Catastrófico"),CONCATENATE("R2C",'Mapa final'!$S$13),"")</f>
        <v/>
      </c>
      <c r="AL39" s="146" t="str">
        <f>IF(AND('Mapa final'!$AD$13="Muy Alta",'Mapa final'!$AF$13="Catastrófico"),CONCATENATE("R2C",'Mapa final'!$S$13),"")</f>
        <v/>
      </c>
      <c r="AM39" s="47" t="str">
        <f>IF(AND('Mapa final'!$AD$13="Muy Alta",'Mapa final'!$AF$13="Catastrófico"),CONCATENATE("R2C",'Mapa final'!$S$13),"")</f>
        <v/>
      </c>
      <c r="AN39" s="70"/>
      <c r="AO39" s="398"/>
      <c r="AP39" s="399"/>
      <c r="AQ39" s="399"/>
      <c r="AR39" s="399"/>
      <c r="AS39" s="399"/>
      <c r="AT39" s="40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26"/>
      <c r="C40" s="326"/>
      <c r="D40" s="327"/>
      <c r="E40" s="367"/>
      <c r="F40" s="365"/>
      <c r="G40" s="365"/>
      <c r="H40" s="365"/>
      <c r="I40" s="365"/>
      <c r="J40" s="65" t="str">
        <f>IF(AND('Mapa final'!$AD$13="Baja",'Mapa final'!$AF$13="Leve"),CONCATENATE("R2C",'Mapa final'!$S$13),"")</f>
        <v/>
      </c>
      <c r="K40" s="147" t="str">
        <f>IF(AND('Mapa final'!$AD$13="Baja",'Mapa final'!$AF$13="Leve"),CONCATENATE("R2C",'Mapa final'!$S$13),"")</f>
        <v/>
      </c>
      <c r="L40" s="147" t="str">
        <f>IF(AND('Mapa final'!$AD$13="Baja",'Mapa final'!$AF$13="Leve"),CONCATENATE("R2C",'Mapa final'!$S$13),"")</f>
        <v/>
      </c>
      <c r="M40" s="147" t="str">
        <f>IF(AND('Mapa final'!$AD$13="Baja",'Mapa final'!$AF$13="Leve"),CONCATENATE("R2C",'Mapa final'!$S$13),"")</f>
        <v/>
      </c>
      <c r="N40" s="147" t="str">
        <f>IF(AND('Mapa final'!$AD$13="Baja",'Mapa final'!$AF$13="Leve"),CONCATENATE("R2C",'Mapa final'!$S$13),"")</f>
        <v/>
      </c>
      <c r="O40" s="66" t="str">
        <f>IF(AND('Mapa final'!$AD$13="Baja",'Mapa final'!$AF$13="Leve"),CONCATENATE("R2C",'Mapa final'!$S$13),"")</f>
        <v/>
      </c>
      <c r="P40" s="145" t="str">
        <f>IF(AND('Mapa final'!$AD$13="Alta",'Mapa final'!$AF$13="Leve"),CONCATENATE("R2C",'Mapa final'!$S$13),"")</f>
        <v/>
      </c>
      <c r="Q40" s="145" t="str">
        <f>IF(AND('Mapa final'!$AD$13="Alta",'Mapa final'!$AF$13="Leve"),CONCATENATE("R2C",'Mapa final'!$S$13),"")</f>
        <v/>
      </c>
      <c r="R40" s="145" t="str">
        <f>IF(AND('Mapa final'!$AD$13="Alta",'Mapa final'!$AF$13="Leve"),CONCATENATE("R2C",'Mapa final'!$S$13),"")</f>
        <v/>
      </c>
      <c r="S40" s="145" t="str">
        <f>IF(AND('Mapa final'!$AD$13="Alta",'Mapa final'!$AF$13="Leve"),CONCATENATE("R2C",'Mapa final'!$S$13),"")</f>
        <v/>
      </c>
      <c r="T40" s="145" t="str">
        <f>IF(AND('Mapa final'!$AD$13="Alta",'Mapa final'!$AF$13="Leve"),CONCATENATE("R2C",'Mapa final'!$S$13),"")</f>
        <v/>
      </c>
      <c r="U40" s="58" t="str">
        <f>IF(AND('Mapa final'!$AD$13="Alta",'Mapa final'!$AF$13="Leve"),CONCATENATE("R2C",'Mapa final'!$S$13),"")</f>
        <v/>
      </c>
      <c r="V40" s="57" t="str">
        <f>IF(AND('Mapa final'!$AD$13="Alta",'Mapa final'!$AF$13="Leve"),CONCATENATE("R2C",'Mapa final'!$S$13),"")</f>
        <v/>
      </c>
      <c r="W40" s="145" t="str">
        <f>IF(AND('Mapa final'!$AD$15="Baja",'Mapa final'!$AF$15="moderado"),CONCATENATE("R2C",'Mapa final'!$S$15),"")</f>
        <v>R2C1</v>
      </c>
      <c r="X40" s="145" t="str">
        <f>IF(AND('Mapa final'!$AD$13="Alta",'Mapa final'!$AF$13="Leve"),CONCATENATE("R2C",'Mapa final'!$S$13),"")</f>
        <v/>
      </c>
      <c r="Y40" s="145" t="str">
        <f>IF(AND('Mapa final'!$AD$13="Alta",'Mapa final'!$AF$13="Leve"),CONCATENATE("R2C",'Mapa final'!$S$13),"")</f>
        <v/>
      </c>
      <c r="Z40" s="145" t="str">
        <f>IF(AND('Mapa final'!$AD$13="Alta",'Mapa final'!$AF$13="Leve"),CONCATENATE("R2C",'Mapa final'!$S$13),"")</f>
        <v/>
      </c>
      <c r="AA40" s="58" t="str">
        <f>IF(AND('Mapa final'!$AD$13="Alta",'Mapa final'!$AF$13="Leve"),CONCATENATE("R2C",'Mapa final'!$S$13),"")</f>
        <v/>
      </c>
      <c r="AB40" s="44" t="str">
        <f>IF(AND('Mapa final'!$AD$13="Muy Alta",'Mapa final'!$AF$13="Leve"),CONCATENATE("R2C",'Mapa final'!$S$13),"")</f>
        <v/>
      </c>
      <c r="AC40" s="144" t="str">
        <f>IF(AND('Mapa final'!$AD$13="Muy Alta",'Mapa final'!$AF$13="Leve"),CONCATENATE("R2C",'Mapa final'!$S$13),"")</f>
        <v/>
      </c>
      <c r="AD40" s="144" t="str">
        <f>IF(AND('Mapa final'!$AD$13="Muy Alta",'Mapa final'!$AF$13="Leve"),CONCATENATE("R2C",'Mapa final'!$S$13),"")</f>
        <v/>
      </c>
      <c r="AE40" s="144" t="str">
        <f>IF(AND('Mapa final'!$AD$13="Muy Alta",'Mapa final'!$AF$13="Leve"),CONCATENATE("R2C",'Mapa final'!$S$13),"")</f>
        <v/>
      </c>
      <c r="AF40" s="144" t="str">
        <f>IF(AND('Mapa final'!$AD$13="Muy Alta",'Mapa final'!$AF$13="Leve"),CONCATENATE("R2C",'Mapa final'!$S$13),"")</f>
        <v/>
      </c>
      <c r="AG40" s="45" t="str">
        <f>IF(AND('Mapa final'!$AD$13="Muy Alta",'Mapa final'!$AF$13="Leve"),CONCATENATE("R2C",'Mapa final'!$S$13),"")</f>
        <v/>
      </c>
      <c r="AH40" s="46" t="str">
        <f>IF(AND('Mapa final'!$AD$13="Muy Alta",'Mapa final'!$AF$13="Catastrófico"),CONCATENATE("R2C",'Mapa final'!$S$13),"")</f>
        <v/>
      </c>
      <c r="AI40" s="146" t="str">
        <f>IF(AND('Mapa final'!$AD$13="Muy Alta",'Mapa final'!$AF$13="Catastrófico"),CONCATENATE("R2C",'Mapa final'!$S$13),"")</f>
        <v/>
      </c>
      <c r="AJ40" s="146" t="str">
        <f>IF(AND('Mapa final'!$AD$13="Muy Alta",'Mapa final'!$AF$13="Catastrófico"),CONCATENATE("R2C",'Mapa final'!$S$13),"")</f>
        <v/>
      </c>
      <c r="AK40" s="146" t="str">
        <f>IF(AND('Mapa final'!$AD$13="Muy Alta",'Mapa final'!$AF$13="Catastrófico"),CONCATENATE("R2C",'Mapa final'!$S$13),"")</f>
        <v/>
      </c>
      <c r="AL40" s="146" t="str">
        <f>IF(AND('Mapa final'!$AD$13="Muy Alta",'Mapa final'!$AF$13="Catastrófico"),CONCATENATE("R2C",'Mapa final'!$S$13),"")</f>
        <v/>
      </c>
      <c r="AM40" s="47" t="str">
        <f>IF(AND('Mapa final'!$AD$13="Muy Alta",'Mapa final'!$AF$13="Catastrófico"),CONCATENATE("R2C",'Mapa final'!$S$13),"")</f>
        <v/>
      </c>
      <c r="AN40" s="70"/>
      <c r="AO40" s="398"/>
      <c r="AP40" s="399"/>
      <c r="AQ40" s="399"/>
      <c r="AR40" s="399"/>
      <c r="AS40" s="399"/>
      <c r="AT40" s="40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26"/>
      <c r="C41" s="326"/>
      <c r="D41" s="327"/>
      <c r="E41" s="367"/>
      <c r="F41" s="365"/>
      <c r="G41" s="365"/>
      <c r="H41" s="365"/>
      <c r="I41" s="365"/>
      <c r="J41" s="65" t="str">
        <f>IF(AND('Mapa final'!$AD$13="Baja",'Mapa final'!$AF$13="Leve"),CONCATENATE("R2C",'Mapa final'!$S$13),"")</f>
        <v/>
      </c>
      <c r="K41" s="147" t="str">
        <f>IF(AND('Mapa final'!$AD$13="Baja",'Mapa final'!$AF$13="Leve"),CONCATENATE("R2C",'Mapa final'!$S$13),"")</f>
        <v/>
      </c>
      <c r="L41" s="147" t="str">
        <f>IF(AND('Mapa final'!$AD$13="Baja",'Mapa final'!$AF$13="Leve"),CONCATENATE("R2C",'Mapa final'!$S$13),"")</f>
        <v/>
      </c>
      <c r="M41" s="147" t="str">
        <f>IF(AND('Mapa final'!$AD$13="Baja",'Mapa final'!$AF$13="Leve"),CONCATENATE("R2C",'Mapa final'!$S$13),"")</f>
        <v/>
      </c>
      <c r="N41" s="147" t="str">
        <f>IF(AND('Mapa final'!$AD$13="Baja",'Mapa final'!$AF$13="Leve"),CONCATENATE("R2C",'Mapa final'!$S$13),"")</f>
        <v/>
      </c>
      <c r="O41" s="66" t="str">
        <f>IF(AND('Mapa final'!$AD$13="Baja",'Mapa final'!$AF$13="Leve"),CONCATENATE("R2C",'Mapa final'!$S$13),"")</f>
        <v/>
      </c>
      <c r="P41" s="145" t="str">
        <f>IF(AND('Mapa final'!$AD$13="Alta",'Mapa final'!$AF$13="Leve"),CONCATENATE("R2C",'Mapa final'!$S$13),"")</f>
        <v/>
      </c>
      <c r="Q41" s="145" t="str">
        <f>IF(AND('Mapa final'!$AD$13="Alta",'Mapa final'!$AF$13="Leve"),CONCATENATE("R2C",'Mapa final'!$S$13),"")</f>
        <v/>
      </c>
      <c r="R41" s="145" t="str">
        <f>IF(AND('Mapa final'!$AD$13="Alta",'Mapa final'!$AF$13="Leve"),CONCATENATE("R2C",'Mapa final'!$S$13),"")</f>
        <v/>
      </c>
      <c r="S41" s="145" t="str">
        <f>IF(AND('Mapa final'!$AD$13="Alta",'Mapa final'!$AF$13="Leve"),CONCATENATE("R2C",'Mapa final'!$S$13),"")</f>
        <v/>
      </c>
      <c r="T41" s="145" t="str">
        <f>IF(AND('Mapa final'!$AD$13="Alta",'Mapa final'!$AF$13="Leve"),CONCATENATE("R2C",'Mapa final'!$S$13),"")</f>
        <v/>
      </c>
      <c r="U41" s="58" t="str">
        <f>IF(AND('Mapa final'!$AD$13="Alta",'Mapa final'!$AF$13="Leve"),CONCATENATE("R2C",'Mapa final'!$S$13),"")</f>
        <v/>
      </c>
      <c r="V41" s="57" t="str">
        <f>IF(AND('Mapa final'!$AD$13="Alta",'Mapa final'!$AF$13="Leve"),CONCATENATE("R2C",'Mapa final'!$S$13),"")</f>
        <v/>
      </c>
      <c r="W41" s="145" t="str">
        <f>IF(AND('Mapa final'!$AD$13="Alta",'Mapa final'!$AF$13="Leve"),CONCATENATE("R2C",'Mapa final'!$S$13),"")</f>
        <v/>
      </c>
      <c r="X41" s="145" t="str">
        <f>IF(AND('Mapa final'!$AD$13="Alta",'Mapa final'!$AF$13="Leve"),CONCATENATE("R2C",'Mapa final'!$S$13),"")</f>
        <v/>
      </c>
      <c r="Y41" s="145" t="str">
        <f>IF(AND('Mapa final'!$AD$13="Alta",'Mapa final'!$AF$13="Leve"),CONCATENATE("R2C",'Mapa final'!$S$13),"")</f>
        <v/>
      </c>
      <c r="Z41" s="145" t="str">
        <f>IF(AND('Mapa final'!$AD$13="Alta",'Mapa final'!$AF$13="Leve"),CONCATENATE("R2C",'Mapa final'!$S$13),"")</f>
        <v/>
      </c>
      <c r="AA41" s="58" t="str">
        <f>IF(AND('Mapa final'!$AD$13="Alta",'Mapa final'!$AF$13="Leve"),CONCATENATE("R2C",'Mapa final'!$S$13),"")</f>
        <v/>
      </c>
      <c r="AB41" s="44" t="str">
        <f>IF(AND('Mapa final'!$AD$13="Muy Alta",'Mapa final'!$AF$13="Leve"),CONCATENATE("R2C",'Mapa final'!$S$13),"")</f>
        <v/>
      </c>
      <c r="AC41" s="144" t="str">
        <f>IF(AND('Mapa final'!$AD$13="Muy Alta",'Mapa final'!$AF$13="Leve"),CONCATENATE("R2C",'Mapa final'!$S$13),"")</f>
        <v/>
      </c>
      <c r="AD41" s="144" t="str">
        <f>IF(AND('Mapa final'!$AD$13="Muy Alta",'Mapa final'!$AF$13="Leve"),CONCATENATE("R2C",'Mapa final'!$S$13),"")</f>
        <v/>
      </c>
      <c r="AE41" s="144" t="str">
        <f>IF(AND('Mapa final'!$AD$13="Muy Alta",'Mapa final'!$AF$13="Leve"),CONCATENATE("R2C",'Mapa final'!$S$13),"")</f>
        <v/>
      </c>
      <c r="AF41" s="144" t="str">
        <f>IF(AND('Mapa final'!$AD$13="Muy Alta",'Mapa final'!$AF$13="Leve"),CONCATENATE("R2C",'Mapa final'!$S$13),"")</f>
        <v/>
      </c>
      <c r="AG41" s="45" t="str">
        <f>IF(AND('Mapa final'!$AD$13="Muy Alta",'Mapa final'!$AF$13="Leve"),CONCATENATE("R2C",'Mapa final'!$S$13),"")</f>
        <v/>
      </c>
      <c r="AH41" s="46" t="str">
        <f>IF(AND('Mapa final'!$AD$13="Muy Alta",'Mapa final'!$AF$13="Catastrófico"),CONCATENATE("R2C",'Mapa final'!$S$13),"")</f>
        <v/>
      </c>
      <c r="AI41" s="146" t="str">
        <f>IF(AND('Mapa final'!$AD$13="Muy Alta",'Mapa final'!$AF$13="Catastrófico"),CONCATENATE("R2C",'Mapa final'!$S$13),"")</f>
        <v/>
      </c>
      <c r="AJ41" s="146" t="str">
        <f>IF(AND('Mapa final'!$AD$13="Muy Alta",'Mapa final'!$AF$13="Catastrófico"),CONCATENATE("R2C",'Mapa final'!$S$13),"")</f>
        <v/>
      </c>
      <c r="AK41" s="146" t="str">
        <f>IF(AND('Mapa final'!$AD$13="Muy Alta",'Mapa final'!$AF$13="Catastrófico"),CONCATENATE("R2C",'Mapa final'!$S$13),"")</f>
        <v/>
      </c>
      <c r="AL41" s="146" t="str">
        <f>IF(AND('Mapa final'!$AD$13="Muy Alta",'Mapa final'!$AF$13="Catastrófico"),CONCATENATE("R2C",'Mapa final'!$S$13),"")</f>
        <v/>
      </c>
      <c r="AM41" s="47" t="str">
        <f>IF(AND('Mapa final'!$AD$13="Muy Alta",'Mapa final'!$AF$13="Catastrófico"),CONCATENATE("R2C",'Mapa final'!$S$13),"")</f>
        <v/>
      </c>
      <c r="AN41" s="70"/>
      <c r="AO41" s="398"/>
      <c r="AP41" s="399"/>
      <c r="AQ41" s="399"/>
      <c r="AR41" s="399"/>
      <c r="AS41" s="399"/>
      <c r="AT41" s="40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26"/>
      <c r="C42" s="326"/>
      <c r="D42" s="327"/>
      <c r="E42" s="367"/>
      <c r="F42" s="365"/>
      <c r="G42" s="365"/>
      <c r="H42" s="365"/>
      <c r="I42" s="365"/>
      <c r="J42" s="65" t="str">
        <f>IF(AND('Mapa final'!$AD$13="Baja",'Mapa final'!$AF$13="Leve"),CONCATENATE("R2C",'Mapa final'!$S$13),"")</f>
        <v/>
      </c>
      <c r="K42" s="147" t="str">
        <f>IF(AND('Mapa final'!$AD$13="Baja",'Mapa final'!$AF$13="Leve"),CONCATENATE("R2C",'Mapa final'!$S$13),"")</f>
        <v/>
      </c>
      <c r="L42" s="147" t="str">
        <f>IF(AND('Mapa final'!$AD$13="Baja",'Mapa final'!$AF$13="Leve"),CONCATENATE("R2C",'Mapa final'!$S$13),"")</f>
        <v/>
      </c>
      <c r="M42" s="147" t="str">
        <f>IF(AND('Mapa final'!$AD$13="Baja",'Mapa final'!$AF$13="Leve"),CONCATENATE("R2C",'Mapa final'!$S$13),"")</f>
        <v/>
      </c>
      <c r="N42" s="147" t="str">
        <f>IF(AND('Mapa final'!$AD$13="Baja",'Mapa final'!$AF$13="Leve"),CONCATENATE("R2C",'Mapa final'!$S$13),"")</f>
        <v/>
      </c>
      <c r="O42" s="66" t="str">
        <f>IF(AND('Mapa final'!$AD$13="Baja",'Mapa final'!$AF$13="Leve"),CONCATENATE("R2C",'Mapa final'!$S$13),"")</f>
        <v/>
      </c>
      <c r="P42" s="145" t="str">
        <f>IF(AND('Mapa final'!$AD$13="Alta",'Mapa final'!$AF$13="Leve"),CONCATENATE("R2C",'Mapa final'!$S$13),"")</f>
        <v/>
      </c>
      <c r="Q42" s="145" t="str">
        <f>IF(AND('Mapa final'!$AD$13="Alta",'Mapa final'!$AF$13="Leve"),CONCATENATE("R2C",'Mapa final'!$S$13),"")</f>
        <v/>
      </c>
      <c r="R42" s="145" t="str">
        <f>IF(AND('Mapa final'!$AD$13="Alta",'Mapa final'!$AF$13="Leve"),CONCATENATE("R2C",'Mapa final'!$S$13),"")</f>
        <v/>
      </c>
      <c r="S42" s="145" t="str">
        <f>IF(AND('Mapa final'!$AD$13="Alta",'Mapa final'!$AF$13="Leve"),CONCATENATE("R2C",'Mapa final'!$S$13),"")</f>
        <v/>
      </c>
      <c r="T42" s="145" t="str">
        <f>IF(AND('Mapa final'!$AD$13="Alta",'Mapa final'!$AF$13="Leve"),CONCATENATE("R2C",'Mapa final'!$S$13),"")</f>
        <v/>
      </c>
      <c r="U42" s="58" t="str">
        <f>IF(AND('Mapa final'!$AD$13="Alta",'Mapa final'!$AF$13="Leve"),CONCATENATE("R2C",'Mapa final'!$S$13),"")</f>
        <v/>
      </c>
      <c r="V42" s="57" t="str">
        <f>IF(AND('Mapa final'!$AD$13="Alta",'Mapa final'!$AF$13="Leve"),CONCATENATE("R2C",'Mapa final'!$S$13),"")</f>
        <v/>
      </c>
      <c r="W42" s="145" t="str">
        <f>IF(AND('Mapa final'!$AD$13="Alta",'Mapa final'!$AF$13="Leve"),CONCATENATE("R2C",'Mapa final'!$S$13),"")</f>
        <v/>
      </c>
      <c r="X42" s="145" t="str">
        <f>IF(AND('Mapa final'!$AD$13="Alta",'Mapa final'!$AF$13="Leve"),CONCATENATE("R2C",'Mapa final'!$S$13),"")</f>
        <v/>
      </c>
      <c r="Y42" s="145" t="str">
        <f>IF(AND('Mapa final'!$AD$13="Alta",'Mapa final'!$AF$13="Leve"),CONCATENATE("R2C",'Mapa final'!$S$13),"")</f>
        <v/>
      </c>
      <c r="Z42" s="145" t="str">
        <f>IF(AND('Mapa final'!$AD$13="Alta",'Mapa final'!$AF$13="Leve"),CONCATENATE("R2C",'Mapa final'!$S$13),"")</f>
        <v/>
      </c>
      <c r="AA42" s="58" t="str">
        <f>IF(AND('Mapa final'!$AD$13="Alta",'Mapa final'!$AF$13="Leve"),CONCATENATE("R2C",'Mapa final'!$S$13),"")</f>
        <v/>
      </c>
      <c r="AB42" s="44" t="str">
        <f>IF(AND('Mapa final'!$AD$13="Muy Alta",'Mapa final'!$AF$13="Leve"),CONCATENATE("R2C",'Mapa final'!$S$13),"")</f>
        <v/>
      </c>
      <c r="AC42" s="144" t="str">
        <f>IF(AND('Mapa final'!$AD$13="Muy Alta",'Mapa final'!$AF$13="Leve"),CONCATENATE("R2C",'Mapa final'!$S$13),"")</f>
        <v/>
      </c>
      <c r="AD42" s="144" t="str">
        <f>IF(AND('Mapa final'!$AD$13="Muy Alta",'Mapa final'!$AF$13="Leve"),CONCATENATE("R2C",'Mapa final'!$S$13),"")</f>
        <v/>
      </c>
      <c r="AE42" s="144" t="str">
        <f>IF(AND('Mapa final'!$AD$13="Muy Alta",'Mapa final'!$AF$13="Leve"),CONCATENATE("R2C",'Mapa final'!$S$13),"")</f>
        <v/>
      </c>
      <c r="AF42" s="144" t="str">
        <f>IF(AND('Mapa final'!$AD$13="Muy Alta",'Mapa final'!$AF$13="Leve"),CONCATENATE("R2C",'Mapa final'!$S$13),"")</f>
        <v/>
      </c>
      <c r="AG42" s="45" t="str">
        <f>IF(AND('Mapa final'!$AD$13="Muy Alta",'Mapa final'!$AF$13="Leve"),CONCATENATE("R2C",'Mapa final'!$S$13),"")</f>
        <v/>
      </c>
      <c r="AH42" s="46" t="str">
        <f>IF(AND('Mapa final'!$AD$13="Muy Alta",'Mapa final'!$AF$13="Catastrófico"),CONCATENATE("R2C",'Mapa final'!$S$13),"")</f>
        <v/>
      </c>
      <c r="AI42" s="146" t="str">
        <f>IF(AND('Mapa final'!$AD$13="Muy Alta",'Mapa final'!$AF$13="Catastrófico"),CONCATENATE("R2C",'Mapa final'!$S$13),"")</f>
        <v/>
      </c>
      <c r="AJ42" s="146" t="str">
        <f>IF(AND('Mapa final'!$AD$13="Muy Alta",'Mapa final'!$AF$13="Catastrófico"),CONCATENATE("R2C",'Mapa final'!$S$13),"")</f>
        <v/>
      </c>
      <c r="AK42" s="146" t="str">
        <f>IF(AND('Mapa final'!$AD$13="Muy Alta",'Mapa final'!$AF$13="Catastrófico"),CONCATENATE("R2C",'Mapa final'!$S$13),"")</f>
        <v/>
      </c>
      <c r="AL42" s="146" t="str">
        <f>IF(AND('Mapa final'!$AD$13="Muy Alta",'Mapa final'!$AF$13="Catastrófico"),CONCATENATE("R2C",'Mapa final'!$S$13),"")</f>
        <v/>
      </c>
      <c r="AM42" s="47" t="str">
        <f>IF(AND('Mapa final'!$AD$13="Muy Alta",'Mapa final'!$AF$13="Catastrófico"),CONCATENATE("R2C",'Mapa final'!$S$13),"")</f>
        <v/>
      </c>
      <c r="AN42" s="70"/>
      <c r="AO42" s="398"/>
      <c r="AP42" s="399"/>
      <c r="AQ42" s="399"/>
      <c r="AR42" s="399"/>
      <c r="AS42" s="399"/>
      <c r="AT42" s="40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26"/>
      <c r="C43" s="326"/>
      <c r="D43" s="327"/>
      <c r="E43" s="367"/>
      <c r="F43" s="365"/>
      <c r="G43" s="365"/>
      <c r="H43" s="365"/>
      <c r="I43" s="365"/>
      <c r="J43" s="65" t="str">
        <f>IF(AND('Mapa final'!$AD$13="Baja",'Mapa final'!$AF$13="Leve"),CONCATENATE("R2C",'Mapa final'!$S$13),"")</f>
        <v/>
      </c>
      <c r="K43" s="147" t="str">
        <f>IF(AND('Mapa final'!$AD$13="Baja",'Mapa final'!$AF$13="Leve"),CONCATENATE("R2C",'Mapa final'!$S$13),"")</f>
        <v/>
      </c>
      <c r="L43" s="147" t="str">
        <f>IF(AND('Mapa final'!$AD$13="Baja",'Mapa final'!$AF$13="Leve"),CONCATENATE("R2C",'Mapa final'!$S$13),"")</f>
        <v/>
      </c>
      <c r="M43" s="147" t="str">
        <f>IF(AND('Mapa final'!$AD$13="Baja",'Mapa final'!$AF$13="Leve"),CONCATENATE("R2C",'Mapa final'!$S$13),"")</f>
        <v/>
      </c>
      <c r="N43" s="147" t="str">
        <f>IF(AND('Mapa final'!$AD$13="Baja",'Mapa final'!$AF$13="Leve"),CONCATENATE("R2C",'Mapa final'!$S$13),"")</f>
        <v/>
      </c>
      <c r="O43" s="66" t="str">
        <f>IF(AND('Mapa final'!$AD$13="Baja",'Mapa final'!$AF$13="Leve"),CONCATENATE("R2C",'Mapa final'!$S$13),"")</f>
        <v/>
      </c>
      <c r="P43" s="145" t="str">
        <f>IF(AND('Mapa final'!$AD$13="Alta",'Mapa final'!$AF$13="Leve"),CONCATENATE("R2C",'Mapa final'!$S$13),"")</f>
        <v/>
      </c>
      <c r="Q43" s="145" t="str">
        <f>IF(AND('Mapa final'!$AD$13="Alta",'Mapa final'!$AF$13="Leve"),CONCATENATE("R2C",'Mapa final'!$S$13),"")</f>
        <v/>
      </c>
      <c r="R43" s="145" t="str">
        <f>IF(AND('Mapa final'!$AD$13="Alta",'Mapa final'!$AF$13="Leve"),CONCATENATE("R2C",'Mapa final'!$S$13),"")</f>
        <v/>
      </c>
      <c r="S43" s="145" t="str">
        <f>IF(AND('Mapa final'!$AD$13="Alta",'Mapa final'!$AF$13="Leve"),CONCATENATE("R2C",'Mapa final'!$S$13),"")</f>
        <v/>
      </c>
      <c r="T43" s="145" t="str">
        <f>IF(AND('Mapa final'!$AD$13="Alta",'Mapa final'!$AF$13="Leve"),CONCATENATE("R2C",'Mapa final'!$S$13),"")</f>
        <v/>
      </c>
      <c r="U43" s="58" t="str">
        <f>IF(AND('Mapa final'!$AD$13="Alta",'Mapa final'!$AF$13="Leve"),CONCATENATE("R2C",'Mapa final'!$S$13),"")</f>
        <v/>
      </c>
      <c r="V43" s="57" t="str">
        <f>IF(AND('Mapa final'!$AD$13="Alta",'Mapa final'!$AF$13="Leve"),CONCATENATE("R2C",'Mapa final'!$S$13),"")</f>
        <v/>
      </c>
      <c r="W43" s="145" t="str">
        <f>IF(AND('Mapa final'!$AD$13="Alta",'Mapa final'!$AF$13="Leve"),CONCATENATE("R2C",'Mapa final'!$S$13),"")</f>
        <v/>
      </c>
      <c r="X43" s="145" t="str">
        <f>IF(AND('Mapa final'!$AD$13="Alta",'Mapa final'!$AF$13="Leve"),CONCATENATE("R2C",'Mapa final'!$S$13),"")</f>
        <v/>
      </c>
      <c r="Y43" s="145" t="str">
        <f>IF(AND('Mapa final'!$AD$13="Alta",'Mapa final'!$AF$13="Leve"),CONCATENATE("R2C",'Mapa final'!$S$13),"")</f>
        <v/>
      </c>
      <c r="Z43" s="145" t="str">
        <f>IF(AND('Mapa final'!$AD$17="Baja",'Mapa final'!$AF$17="Moderado"),CONCATENATE("R3C",'Mapa final'!$S$17),"")</f>
        <v/>
      </c>
      <c r="AA43" s="58" t="str">
        <f>IF(AND('Mapa final'!$AD$13="Alta",'Mapa final'!$AF$13="Leve"),CONCATENATE("R2C",'Mapa final'!$S$13),"")</f>
        <v/>
      </c>
      <c r="AB43" s="44" t="str">
        <f>IF(AND('Mapa final'!$AD$13="Muy Alta",'Mapa final'!$AF$13="Leve"),CONCATENATE("R2C",'Mapa final'!$S$13),"")</f>
        <v/>
      </c>
      <c r="AC43" s="144" t="str">
        <f>IF(AND('Mapa final'!$AD$13="Muy Alta",'Mapa final'!$AF$13="Leve"),CONCATENATE("R2C",'Mapa final'!$S$13),"")</f>
        <v/>
      </c>
      <c r="AD43" s="144" t="str">
        <f>IF(AND('Mapa final'!$AD$13="Muy Alta",'Mapa final'!$AF$13="Leve"),CONCATENATE("R2C",'Mapa final'!$S$13),"")</f>
        <v/>
      </c>
      <c r="AE43" s="144" t="str">
        <f>IF(AND('Mapa final'!$AD$13="Muy Alta",'Mapa final'!$AF$13="Leve"),CONCATENATE("R2C",'Mapa final'!$S$13),"")</f>
        <v/>
      </c>
      <c r="AF43" s="144" t="str">
        <f>IF(AND('Mapa final'!$AD$13="Muy Alta",'Mapa final'!$AF$13="Leve"),CONCATENATE("R2C",'Mapa final'!$S$13),"")</f>
        <v/>
      </c>
      <c r="AG43" s="45" t="str">
        <f>IF(AND('Mapa final'!$AD$13="Muy Alta",'Mapa final'!$AF$13="Leve"),CONCATENATE("R2C",'Mapa final'!$S$13),"")</f>
        <v/>
      </c>
      <c r="AH43" s="46" t="str">
        <f>IF(AND('Mapa final'!$AD$13="Muy Alta",'Mapa final'!$AF$13="Catastrófico"),CONCATENATE("R2C",'Mapa final'!$S$13),"")</f>
        <v/>
      </c>
      <c r="AI43" s="146" t="str">
        <f>IF(AND('Mapa final'!$AD$13="Muy Alta",'Mapa final'!$AF$13="Catastrófico"),CONCATENATE("R2C",'Mapa final'!$S$13),"")</f>
        <v/>
      </c>
      <c r="AJ43" s="146" t="str">
        <f>IF(AND('Mapa final'!$AD$13="Muy Alta",'Mapa final'!$AF$13="Catastrófico"),CONCATENATE("R2C",'Mapa final'!$S$13),"")</f>
        <v/>
      </c>
      <c r="AK43" s="146" t="str">
        <f>IF(AND('Mapa final'!$AD$13="Muy Alta",'Mapa final'!$AF$13="Catastrófico"),CONCATENATE("R2C",'Mapa final'!$S$13),"")</f>
        <v/>
      </c>
      <c r="AL43" s="146" t="str">
        <f>IF(AND('Mapa final'!$AD$13="Muy Alta",'Mapa final'!$AF$13="Catastrófico"),CONCATENATE("R2C",'Mapa final'!$S$13),"")</f>
        <v/>
      </c>
      <c r="AM43" s="47" t="str">
        <f>IF(AND('Mapa final'!$AD$13="Muy Alta",'Mapa final'!$AF$13="Catastrófico"),CONCATENATE("R2C",'Mapa final'!$S$13),"")</f>
        <v/>
      </c>
      <c r="AN43" s="70"/>
      <c r="AO43" s="398"/>
      <c r="AP43" s="399"/>
      <c r="AQ43" s="399"/>
      <c r="AR43" s="399"/>
      <c r="AS43" s="399"/>
      <c r="AT43" s="40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26"/>
      <c r="C44" s="326"/>
      <c r="D44" s="327"/>
      <c r="E44" s="367"/>
      <c r="F44" s="365"/>
      <c r="G44" s="365"/>
      <c r="H44" s="365"/>
      <c r="I44" s="365"/>
      <c r="J44" s="65" t="str">
        <f>IF(AND('Mapa final'!$AD$13="Baja",'Mapa final'!$AF$13="Leve"),CONCATENATE("R2C",'Mapa final'!$S$13),"")</f>
        <v/>
      </c>
      <c r="K44" s="147" t="str">
        <f>IF(AND('Mapa final'!$AD$13="Baja",'Mapa final'!$AF$13="Leve"),CONCATENATE("R2C",'Mapa final'!$S$13),"")</f>
        <v/>
      </c>
      <c r="L44" s="147" t="str">
        <f>IF(AND('Mapa final'!$AD$13="Baja",'Mapa final'!$AF$13="Leve"),CONCATENATE("R2C",'Mapa final'!$S$13),"")</f>
        <v/>
      </c>
      <c r="M44" s="147" t="str">
        <f>IF(AND('Mapa final'!$AD$13="Baja",'Mapa final'!$AF$13="Leve"),CONCATENATE("R2C",'Mapa final'!$S$13),"")</f>
        <v/>
      </c>
      <c r="N44" s="147" t="str">
        <f>IF(AND('Mapa final'!$AD$13="Baja",'Mapa final'!$AF$13="Leve"),CONCATENATE("R2C",'Mapa final'!$S$13),"")</f>
        <v/>
      </c>
      <c r="O44" s="66" t="str">
        <f>IF(AND('Mapa final'!$AD$13="Baja",'Mapa final'!$AF$13="Leve"),CONCATENATE("R2C",'Mapa final'!$S$13),"")</f>
        <v/>
      </c>
      <c r="P44" s="145" t="str">
        <f>IF(AND('Mapa final'!$AD$13="Alta",'Mapa final'!$AF$13="Leve"),CONCATENATE("R2C",'Mapa final'!$S$13),"")</f>
        <v/>
      </c>
      <c r="Q44" s="145" t="str">
        <f>IF(AND('Mapa final'!$AD$13="Alta",'Mapa final'!$AF$13="Leve"),CONCATENATE("R2C",'Mapa final'!$S$13),"")</f>
        <v/>
      </c>
      <c r="R44" s="145" t="str">
        <f>IF(AND('Mapa final'!$AD$13="Alta",'Mapa final'!$AF$13="Leve"),CONCATENATE("R2C",'Mapa final'!$S$13),"")</f>
        <v/>
      </c>
      <c r="S44" s="145" t="str">
        <f>IF(AND('Mapa final'!$AD$13="Alta",'Mapa final'!$AF$13="Leve"),CONCATENATE("R2C",'Mapa final'!$S$13),"")</f>
        <v/>
      </c>
      <c r="T44" s="145" t="str">
        <f>IF(AND('Mapa final'!$AD$13="Alta",'Mapa final'!$AF$13="Leve"),CONCATENATE("R2C",'Mapa final'!$S$13),"")</f>
        <v/>
      </c>
      <c r="U44" s="58" t="str">
        <f>IF(AND('Mapa final'!$AD$13="Alta",'Mapa final'!$AF$13="Leve"),CONCATENATE("R2C",'Mapa final'!$S$13),"")</f>
        <v/>
      </c>
      <c r="V44" s="57" t="str">
        <f>IF(AND('Mapa final'!$AD$13="Alta",'Mapa final'!$AF$13="Leve"),CONCATENATE("R2C",'Mapa final'!$S$13),"")</f>
        <v/>
      </c>
      <c r="W44" s="145" t="str">
        <f>IF(AND('Mapa final'!$AD$13="Alta",'Mapa final'!$AF$13="Leve"),CONCATENATE("R2C",'Mapa final'!$S$13),"")</f>
        <v/>
      </c>
      <c r="X44" s="145" t="str">
        <f>IF(AND('Mapa final'!$AD$13="Alta",'Mapa final'!$AF$13="Leve"),CONCATENATE("R2C",'Mapa final'!$S$13),"")</f>
        <v/>
      </c>
      <c r="Y44" s="145" t="str">
        <f>IF(AND('Mapa final'!$AD$13="Alta",'Mapa final'!$AF$13="Leve"),CONCATENATE("R2C",'Mapa final'!$S$13),"")</f>
        <v/>
      </c>
      <c r="Z44" s="145" t="str">
        <f>IF(AND('Mapa final'!$AD$13="Alta",'Mapa final'!$AF$13="Leve"),CONCATENATE("R2C",'Mapa final'!$S$13),"")</f>
        <v/>
      </c>
      <c r="AA44" s="58" t="str">
        <f>IF(AND('Mapa final'!$AD$13="Alta",'Mapa final'!$AF$13="Leve"),CONCATENATE("R2C",'Mapa final'!$S$13),"")</f>
        <v/>
      </c>
      <c r="AB44" s="44" t="str">
        <f>IF(AND('Mapa final'!$AD$13="Muy Alta",'Mapa final'!$AF$13="Leve"),CONCATENATE("R2C",'Mapa final'!$S$13),"")</f>
        <v/>
      </c>
      <c r="AC44" s="144" t="str">
        <f>IF(AND('Mapa final'!$AD$13="Muy Alta",'Mapa final'!$AF$13="Leve"),CONCATENATE("R2C",'Mapa final'!$S$13),"")</f>
        <v/>
      </c>
      <c r="AD44" s="144" t="str">
        <f>IF(AND('Mapa final'!$AD$13="Muy Alta",'Mapa final'!$AF$13="Leve"),CONCATENATE("R2C",'Mapa final'!$S$13),"")</f>
        <v/>
      </c>
      <c r="AE44" s="144" t="str">
        <f>IF(AND('Mapa final'!$AD$13="Muy Alta",'Mapa final'!$AF$13="Leve"),CONCATENATE("R2C",'Mapa final'!$S$13),"")</f>
        <v/>
      </c>
      <c r="AF44" s="144" t="str">
        <f>IF(AND('Mapa final'!$AD$13="Muy Alta",'Mapa final'!$AF$13="Leve"),CONCATENATE("R2C",'Mapa final'!$S$13),"")</f>
        <v/>
      </c>
      <c r="AG44" s="45" t="str">
        <f>IF(AND('Mapa final'!$AD$13="Muy Alta",'Mapa final'!$AF$13="Leve"),CONCATENATE("R2C",'Mapa final'!$S$13),"")</f>
        <v/>
      </c>
      <c r="AH44" s="46" t="str">
        <f>IF(AND('Mapa final'!$AD$13="Muy Alta",'Mapa final'!$AF$13="Catastrófico"),CONCATENATE("R2C",'Mapa final'!$S$13),"")</f>
        <v/>
      </c>
      <c r="AI44" s="146" t="str">
        <f>IF(AND('Mapa final'!$AD$13="Muy Alta",'Mapa final'!$AF$13="Catastrófico"),CONCATENATE("R2C",'Mapa final'!$S$13),"")</f>
        <v/>
      </c>
      <c r="AJ44" s="146" t="str">
        <f>IF(AND('Mapa final'!$AD$13="Muy Alta",'Mapa final'!$AF$13="Catastrófico"),CONCATENATE("R2C",'Mapa final'!$S$13),"")</f>
        <v/>
      </c>
      <c r="AK44" s="146" t="str">
        <f>IF(AND('Mapa final'!$AD$13="Muy Alta",'Mapa final'!$AF$13="Catastrófico"),CONCATENATE("R2C",'Mapa final'!$S$13),"")</f>
        <v/>
      </c>
      <c r="AL44" s="146" t="str">
        <f>IF(AND('Mapa final'!$AD$13="Muy Alta",'Mapa final'!$AF$13="Catastrófico"),CONCATENATE("R2C",'Mapa final'!$S$13),"")</f>
        <v/>
      </c>
      <c r="AM44" s="47" t="str">
        <f>IF(AND('Mapa final'!$AD$13="Muy Alta",'Mapa final'!$AF$13="Catastrófico"),CONCATENATE("R2C",'Mapa final'!$S$13),"")</f>
        <v/>
      </c>
      <c r="AN44" s="70"/>
      <c r="AO44" s="398"/>
      <c r="AP44" s="399"/>
      <c r="AQ44" s="399"/>
      <c r="AR44" s="399"/>
      <c r="AS44" s="399"/>
      <c r="AT44" s="40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26"/>
      <c r="C45" s="326"/>
      <c r="D45" s="327"/>
      <c r="E45" s="368"/>
      <c r="F45" s="369"/>
      <c r="G45" s="369"/>
      <c r="H45" s="369"/>
      <c r="I45" s="369"/>
      <c r="J45" s="65" t="str">
        <f>IF(AND('Mapa final'!$AD$13="Baja",'Mapa final'!$AF$13="Leve"),CONCATENATE("R2C",'Mapa final'!$S$13),"")</f>
        <v/>
      </c>
      <c r="K45" s="147" t="str">
        <f>IF(AND('Mapa final'!$AD$13="Baja",'Mapa final'!$AF$13="Leve"),CONCATENATE("R2C",'Mapa final'!$S$13),"")</f>
        <v/>
      </c>
      <c r="L45" s="147" t="str">
        <f>IF(AND('Mapa final'!$AD$13="Baja",'Mapa final'!$AF$13="Leve"),CONCATENATE("R2C",'Mapa final'!$S$13),"")</f>
        <v/>
      </c>
      <c r="M45" s="147" t="str">
        <f>IF(AND('Mapa final'!$AD$13="Baja",'Mapa final'!$AF$13="Leve"),CONCATENATE("R2C",'Mapa final'!$S$13),"")</f>
        <v/>
      </c>
      <c r="N45" s="147" t="str">
        <f>IF(AND('Mapa final'!$AD$13="Baja",'Mapa final'!$AF$13="Leve"),CONCATENATE("R2C",'Mapa final'!$S$13),"")</f>
        <v/>
      </c>
      <c r="O45" s="66" t="str">
        <f>IF(AND('Mapa final'!$AD$13="Baja",'Mapa final'!$AF$13="Leve"),CONCATENATE("R2C",'Mapa final'!$S$13),"")</f>
        <v/>
      </c>
      <c r="P45" s="60" t="str">
        <f>IF(AND('Mapa final'!$AD$13="Alta",'Mapa final'!$AF$13="Leve"),CONCATENATE("R2C",'Mapa final'!$S$13),"")</f>
        <v/>
      </c>
      <c r="Q45" s="60" t="str">
        <f>IF(AND('Mapa final'!$AD$13="Alta",'Mapa final'!$AF$13="Leve"),CONCATENATE("R2C",'Mapa final'!$S$13),"")</f>
        <v/>
      </c>
      <c r="R45" s="60" t="str">
        <f>IF(AND('Mapa final'!$AD$13="Alta",'Mapa final'!$AF$13="Leve"),CONCATENATE("R2C",'Mapa final'!$S$13),"")</f>
        <v/>
      </c>
      <c r="S45" s="60" t="str">
        <f>IF(AND('Mapa final'!$AD$13="Alta",'Mapa final'!$AF$13="Leve"),CONCATENATE("R2C",'Mapa final'!$S$13),"")</f>
        <v/>
      </c>
      <c r="T45" s="60" t="str">
        <f>IF(AND('Mapa final'!$AD$13="Alta",'Mapa final'!$AF$13="Leve"),CONCATENATE("R2C",'Mapa final'!$S$13),"")</f>
        <v/>
      </c>
      <c r="U45" s="61" t="str">
        <f>IF(AND('Mapa final'!$AD$13="Alta",'Mapa final'!$AF$13="Leve"),CONCATENATE("R2C",'Mapa final'!$S$13),"")</f>
        <v/>
      </c>
      <c r="V45" s="59" t="str">
        <f>IF(AND('Mapa final'!$AD$13="Alta",'Mapa final'!$AF$13="Leve"),CONCATENATE("R2C",'Mapa final'!$S$13),"")</f>
        <v/>
      </c>
      <c r="W45" s="60" t="str">
        <f>IF(AND('Mapa final'!$AD$13="Alta",'Mapa final'!$AF$13="Leve"),CONCATENATE("R2C",'Mapa final'!$S$13),"")</f>
        <v/>
      </c>
      <c r="X45" s="60" t="str">
        <f>IF(AND('Mapa final'!$AD$13="Alta",'Mapa final'!$AF$13="Leve"),CONCATENATE("R2C",'Mapa final'!$S$13),"")</f>
        <v/>
      </c>
      <c r="Y45" s="60" t="str">
        <f>IF(AND('Mapa final'!$AD$13="Alta",'Mapa final'!$AF$13="Leve"),CONCATENATE("R2C",'Mapa final'!$S$13),"")</f>
        <v/>
      </c>
      <c r="Z45" s="60" t="str">
        <f>IF(AND('Mapa final'!$AD$13="Alta",'Mapa final'!$AF$13="Leve"),CONCATENATE("R2C",'Mapa final'!$S$13),"")</f>
        <v/>
      </c>
      <c r="AA45" s="61" t="str">
        <f>IF(AND('Mapa final'!$AD$13="Alta",'Mapa final'!$AF$13="Leve"),CONCATENATE("R2C",'Mapa final'!$S$13),"")</f>
        <v/>
      </c>
      <c r="AB45" s="48" t="str">
        <f>IF(AND('Mapa final'!$AD$13="Muy Alta",'Mapa final'!$AF$13="Leve"),CONCATENATE("R2C",'Mapa final'!$S$13),"")</f>
        <v/>
      </c>
      <c r="AC45" s="49" t="str">
        <f>IF(AND('Mapa final'!$AD$13="Muy Alta",'Mapa final'!$AF$13="Leve"),CONCATENATE("R2C",'Mapa final'!$S$13),"")</f>
        <v/>
      </c>
      <c r="AD45" s="49" t="str">
        <f>IF(AND('Mapa final'!$AD$13="Muy Alta",'Mapa final'!$AF$13="Leve"),CONCATENATE("R2C",'Mapa final'!$S$13),"")</f>
        <v/>
      </c>
      <c r="AE45" s="49" t="str">
        <f>IF(AND('Mapa final'!$AD$13="Muy Alta",'Mapa final'!$AF$13="Leve"),CONCATENATE("R2C",'Mapa final'!$S$13),"")</f>
        <v/>
      </c>
      <c r="AF45" s="49" t="str">
        <f>IF(AND('Mapa final'!$AD$13="Muy Alta",'Mapa final'!$AF$13="Leve"),CONCATENATE("R2C",'Mapa final'!$S$13),"")</f>
        <v/>
      </c>
      <c r="AG45" s="50" t="str">
        <f>IF(AND('Mapa final'!$AD$13="Muy Alta",'Mapa final'!$AF$13="Leve"),CONCATENATE("R2C",'Mapa final'!$S$13),"")</f>
        <v/>
      </c>
      <c r="AH45" s="51" t="str">
        <f>IF(AND('Mapa final'!$AD$13="Muy Alta",'Mapa final'!$AF$13="Catastrófico"),CONCATENATE("R2C",'Mapa final'!$S$13),"")</f>
        <v/>
      </c>
      <c r="AI45" s="52" t="str">
        <f>IF(AND('Mapa final'!$AD$13="Muy Alta",'Mapa final'!$AF$13="Catastrófico"),CONCATENATE("R2C",'Mapa final'!$S$13),"")</f>
        <v/>
      </c>
      <c r="AJ45" s="52" t="str">
        <f>IF(AND('Mapa final'!$AD$13="Muy Alta",'Mapa final'!$AF$13="Catastrófico"),CONCATENATE("R2C",'Mapa final'!$S$13),"")</f>
        <v/>
      </c>
      <c r="AK45" s="52" t="str">
        <f>IF(AND('Mapa final'!$AD$13="Muy Alta",'Mapa final'!$AF$13="Catastrófico"),CONCATENATE("R2C",'Mapa final'!$S$13),"")</f>
        <v/>
      </c>
      <c r="AL45" s="52" t="str">
        <f>IF(AND('Mapa final'!$AD$13="Muy Alta",'Mapa final'!$AF$13="Catastrófico"),CONCATENATE("R2C",'Mapa final'!$S$13),"")</f>
        <v/>
      </c>
      <c r="AM45" s="53" t="str">
        <f>IF(AND('Mapa final'!$AD$13="Muy Alta",'Mapa final'!$AF$13="Catastrófico"),CONCATENATE("R2C",'Mapa final'!$S$13),"")</f>
        <v/>
      </c>
      <c r="AN45" s="70"/>
      <c r="AO45" s="401"/>
      <c r="AP45" s="402"/>
      <c r="AQ45" s="402"/>
      <c r="AR45" s="402"/>
      <c r="AS45" s="402"/>
      <c r="AT45" s="403"/>
    </row>
    <row r="46" spans="1:80" ht="24" customHeight="1" x14ac:dyDescent="0.25">
      <c r="A46" s="70"/>
      <c r="B46" s="326"/>
      <c r="C46" s="326"/>
      <c r="D46" s="327"/>
      <c r="E46" s="371" t="s">
        <v>209</v>
      </c>
      <c r="F46" s="372"/>
      <c r="G46" s="372"/>
      <c r="H46" s="372"/>
      <c r="I46" s="372"/>
      <c r="J46" s="62" t="str">
        <f>IF(AND('Mapa final'!$AD$13="Baja",'Mapa final'!$AF$13="Leve"),CONCATENATE("R2C",'Mapa final'!$S$13),"")</f>
        <v/>
      </c>
      <c r="K46" s="63" t="str">
        <f>IF(AND('Mapa final'!$AD$13="Baja",'Mapa final'!$AF$13="Leve"),CONCATENATE("R2C",'Mapa final'!$S$13),"")</f>
        <v/>
      </c>
      <c r="L46" s="63" t="str">
        <f>IF(AND('Mapa final'!$AD$13="Baja",'Mapa final'!$AF$13="Leve"),CONCATENATE("R2C",'Mapa final'!$S$13),"")</f>
        <v/>
      </c>
      <c r="M46" s="63" t="str">
        <f>IF(AND('Mapa final'!$AD$13="Baja",'Mapa final'!$AF$13="Leve"),CONCATENATE("R2C",'Mapa final'!$S$13),"")</f>
        <v/>
      </c>
      <c r="N46" s="63" t="str">
        <f>IF(AND('Mapa final'!$AD$13="Baja",'Mapa final'!$AF$13="Leve"),CONCATENATE("R2C",'Mapa final'!$S$13),"")</f>
        <v/>
      </c>
      <c r="O46" s="64" t="str">
        <f>IF(AND('Mapa final'!$AD$13="Baja",'Mapa final'!$AF$13="Leve"),CONCATENATE("R2C",'Mapa final'!$S$13),"")</f>
        <v/>
      </c>
      <c r="P46" s="62" t="str">
        <f>IF(AND('Mapa final'!$AD$13="Baja",'Mapa final'!$AF$13="Leve"),CONCATENATE("R2C",'Mapa final'!$S$13),"")</f>
        <v/>
      </c>
      <c r="Q46" s="63" t="str">
        <f>IF(AND('Mapa final'!$AD$13="Baja",'Mapa final'!$AF$13="Leve"),CONCATENATE("R2C",'Mapa final'!$S$13),"")</f>
        <v/>
      </c>
      <c r="R46" s="63" t="str">
        <f>IF(AND('Mapa final'!$AD$13="Baja",'Mapa final'!$AF$13="Leve"),CONCATENATE("R2C",'Mapa final'!$S$13),"")</f>
        <v/>
      </c>
      <c r="S46" s="63" t="str">
        <f>IF(AND('Mapa final'!$AD$13="Baja",'Mapa final'!$AF$13="Leve"),CONCATENATE("R2C",'Mapa final'!$S$13),"")</f>
        <v/>
      </c>
      <c r="T46" s="63" t="str">
        <f>IF(AND('Mapa final'!$AD$13="Baja",'Mapa final'!$AF$13="Leve"),CONCATENATE("R2C",'Mapa final'!$S$13),"")</f>
        <v/>
      </c>
      <c r="U46" s="64" t="str">
        <f>IF(AND('Mapa final'!$AD$13="Baja",'Mapa final'!$AF$13="Leve"),CONCATENATE("R2C",'Mapa final'!$S$13),"")</f>
        <v/>
      </c>
      <c r="V46" s="54" t="str">
        <f>IF(AND('Mapa final'!$AD$13="Alta",'Mapa final'!$AF$13="Leve"),CONCATENATE("R2C",'Mapa final'!$S$13),"")</f>
        <v/>
      </c>
      <c r="W46" s="55" t="str">
        <f>IF(AND('Mapa final'!$AD$13="Alta",'Mapa final'!$AF$13="Leve"),CONCATENATE("R2C",'Mapa final'!$S$13),"")</f>
        <v/>
      </c>
      <c r="X46" s="55" t="str">
        <f>IF(AND('Mapa final'!$AD$13="Alta",'Mapa final'!$AF$13="Leve"),CONCATENATE("R2C",'Mapa final'!$S$13),"")</f>
        <v/>
      </c>
      <c r="Y46" s="55" t="str">
        <f>IF(AND('Mapa final'!$AD$13="Alta",'Mapa final'!$AF$13="Leve"),CONCATENATE("R2C",'Mapa final'!$S$13),"")</f>
        <v/>
      </c>
      <c r="Z46" s="55" t="str">
        <f>IF(AND('Mapa final'!$AD$13="Alta",'Mapa final'!$AF$13="Leve"),CONCATENATE("R2C",'Mapa final'!$S$13),"")</f>
        <v/>
      </c>
      <c r="AA46" s="56" t="str">
        <f>IF(AND('Mapa final'!$AD$13="Alta",'Mapa final'!$AF$13="Leve"),CONCATENATE("R2C",'Mapa final'!$S$13),"")</f>
        <v/>
      </c>
      <c r="AB46" s="38" t="str">
        <f>IF(AND('Mapa final'!$AD$13="Muy Alta",'Mapa final'!$AF$13="Leve"),CONCATENATE("R2C",'Mapa final'!$S$13),"")</f>
        <v/>
      </c>
      <c r="AC46" s="39" t="str">
        <f>IF(AND('Mapa final'!$AD$13="Muy Alta",'Mapa final'!$AF$13="Leve"),CONCATENATE("R2C",'Mapa final'!$S$13),"")</f>
        <v/>
      </c>
      <c r="AD46" s="39" t="str">
        <f>IF(AND('Mapa final'!$AD$13="Muy Alta",'Mapa final'!$AF$13="Leve"),CONCATENATE("R2C",'Mapa final'!$S$13),"")</f>
        <v/>
      </c>
      <c r="AE46" s="39" t="str">
        <f>IF(AND('Mapa final'!$AD$13="Muy Alta",'Mapa final'!$AF$13="Leve"),CONCATENATE("R2C",'Mapa final'!$S$13),"")</f>
        <v/>
      </c>
      <c r="AF46" s="39" t="str">
        <f>IF(AND('Mapa final'!$AD$13="Muy Alta",'Mapa final'!$AF$13="Leve"),CONCATENATE("R2C",'Mapa final'!$S$13),"")</f>
        <v/>
      </c>
      <c r="AG46" s="40" t="str">
        <f>IF(AND('Mapa final'!$AD$13="Muy Alta",'Mapa final'!$AF$13="Leve"),CONCATENATE("R2C",'Mapa final'!$S$13),"")</f>
        <v/>
      </c>
      <c r="AH46" s="41" t="str">
        <f>IF(AND('Mapa final'!$AD$13="Muy Alta",'Mapa final'!$AF$13="Catastrófico"),CONCATENATE("R2C",'Mapa final'!$S$13),"")</f>
        <v/>
      </c>
      <c r="AI46" s="42" t="str">
        <f>IF(AND('Mapa final'!$AD$13="Muy Alta",'Mapa final'!$AF$13="Catastrófico"),CONCATENATE("R2C",'Mapa final'!$S$13),"")</f>
        <v/>
      </c>
      <c r="AJ46" s="42" t="str">
        <f>IF(AND('Mapa final'!$AD$13="Muy Alta",'Mapa final'!$AF$13="Catastrófico"),CONCATENATE("R2C",'Mapa final'!$S$13),"")</f>
        <v/>
      </c>
      <c r="AK46" s="42" t="str">
        <f>IF(AND('Mapa final'!$AD$13="Muy Alta",'Mapa final'!$AF$13="Catastrófico"),CONCATENATE("R2C",'Mapa final'!$S$13),"")</f>
        <v/>
      </c>
      <c r="AL46" s="42" t="str">
        <f>IF(AND('Mapa final'!$AD$13="Muy Alta",'Mapa final'!$AF$13="Catastrófico"),CONCATENATE("R2C",'Mapa final'!$S$13),"")</f>
        <v/>
      </c>
      <c r="AM46" s="43" t="str">
        <f>IF(AND('Mapa final'!$AD$13="Muy Alta",'Mapa final'!$AF$13="Catastrófico"),CONCATENATE("R2C",'Mapa final'!$S$13),"")</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4" customHeight="1" x14ac:dyDescent="0.25">
      <c r="A47" s="70"/>
      <c r="B47" s="326"/>
      <c r="C47" s="326"/>
      <c r="D47" s="327"/>
      <c r="E47" s="364"/>
      <c r="F47" s="365"/>
      <c r="G47" s="365"/>
      <c r="H47" s="365"/>
      <c r="I47" s="365"/>
      <c r="J47" s="65" t="str">
        <f>IF(AND('Mapa final'!$AD$13="Baja",'Mapa final'!$AF$13="Leve"),CONCATENATE("R2C",'Mapa final'!$S$13),"")</f>
        <v/>
      </c>
      <c r="K47" s="147" t="str">
        <f>IF(AND('Mapa final'!$AD$13="Baja",'Mapa final'!$AF$13="Leve"),CONCATENATE("R2C",'Mapa final'!$S$13),"")</f>
        <v/>
      </c>
      <c r="L47" s="147" t="str">
        <f>IF(AND('Mapa final'!$AD$13="Baja",'Mapa final'!$AF$13="Leve"),CONCATENATE("R2C",'Mapa final'!$S$13),"")</f>
        <v/>
      </c>
      <c r="M47" s="147" t="str">
        <f>IF(AND('Mapa final'!$AD$13="Baja",'Mapa final'!$AF$13="Leve"),CONCATENATE("R2C",'Mapa final'!$S$13),"")</f>
        <v/>
      </c>
      <c r="N47" s="147" t="str">
        <f>IF(AND('Mapa final'!$AD$13="Baja",'Mapa final'!$AF$13="Leve"),CONCATENATE("R2C",'Mapa final'!$S$13),"")</f>
        <v/>
      </c>
      <c r="O47" s="66" t="str">
        <f>IF(AND('Mapa final'!$AD$13="Baja",'Mapa final'!$AF$13="Leve"),CONCATENATE("R2C",'Mapa final'!$S$13),"")</f>
        <v/>
      </c>
      <c r="P47" s="65" t="str">
        <f>IF(AND('Mapa final'!$AD$13="Baja",'Mapa final'!$AF$13="Leve"),CONCATENATE("R2C",'Mapa final'!$S$13),"")</f>
        <v/>
      </c>
      <c r="Q47" s="147" t="str">
        <f>IF(AND('Mapa final'!$AD$13="Baja",'Mapa final'!$AF$13="Leve"),CONCATENATE("R2C",'Mapa final'!$S$13),"")</f>
        <v/>
      </c>
      <c r="R47" s="147" t="str">
        <f>IF(AND('Mapa final'!$AD$13="Baja",'Mapa final'!$AF$13="Leve"),CONCATENATE("R2C",'Mapa final'!$S$13),"")</f>
        <v/>
      </c>
      <c r="S47" s="147" t="str">
        <f>IF(AND('Mapa final'!$AD$13="Baja",'Mapa final'!$AF$13="Leve"),CONCATENATE("R2C",'Mapa final'!$S$13),"")</f>
        <v/>
      </c>
      <c r="T47" s="147" t="str">
        <f>IF(AND('Mapa final'!$AD$13="Baja",'Mapa final'!$AF$13="Leve"),CONCATENATE("R2C",'Mapa final'!$S$13),"")</f>
        <v/>
      </c>
      <c r="U47" s="66" t="str">
        <f>IF(AND('Mapa final'!$AD$13="Baja",'Mapa final'!$AF$13="Leve"),CONCATENATE("R2C",'Mapa final'!$S$13),"")</f>
        <v/>
      </c>
      <c r="V47" s="57" t="str">
        <f>IF(AND('Mapa final'!$AD$13="Alta",'Mapa final'!$AF$13="Leve"),CONCATENATE("R2C",'Mapa final'!$S$13),"")</f>
        <v/>
      </c>
      <c r="W47" s="145" t="str">
        <f>IF(AND('Mapa final'!$AD$13="Alta",'Mapa final'!$AF$13="Leve"),CONCATENATE("R2C",'Mapa final'!$S$13),"")</f>
        <v/>
      </c>
      <c r="X47" s="145" t="str">
        <f>IF(AND('Mapa final'!$AD$13="Alta",'Mapa final'!$AF$13="Leve"),CONCATENATE("R2C",'Mapa final'!$S$13),"")</f>
        <v/>
      </c>
      <c r="Y47" s="145" t="str">
        <f>IF(AND('Mapa final'!$AD$13="Alta",'Mapa final'!$AF$13="Leve"),CONCATENATE("R2C",'Mapa final'!$S$13),"")</f>
        <v/>
      </c>
      <c r="Z47" s="145" t="str">
        <f>IF(AND('Mapa final'!$AD$13="Alta",'Mapa final'!$AF$13="Leve"),CONCATENATE("R2C",'Mapa final'!$S$13),"")</f>
        <v/>
      </c>
      <c r="AA47" s="58" t="str">
        <f>IF(AND('Mapa final'!$AD$13="Alta",'Mapa final'!$AF$13="Leve"),CONCATENATE("R2C",'Mapa final'!$S$13),"")</f>
        <v/>
      </c>
      <c r="AB47" s="44" t="str">
        <f>IF(AND('Mapa final'!$AD$13="Muy Alta",'Mapa final'!$AF$13="Leve"),CONCATENATE("R2C",'Mapa final'!$S$13),"")</f>
        <v/>
      </c>
      <c r="AC47" s="144" t="str">
        <f>IF(AND('Mapa final'!$AD$13="Muy Alta",'Mapa final'!$AF$13="Leve"),CONCATENATE("R2C",'Mapa final'!$S$13),"")</f>
        <v/>
      </c>
      <c r="AD47" s="144" t="str">
        <f>IF(AND('Mapa final'!$AD$13="Muy Alta",'Mapa final'!$AF$13="Leve"),CONCATENATE("R2C",'Mapa final'!$S$13),"")</f>
        <v/>
      </c>
      <c r="AE47" s="144" t="str">
        <f>IF(AND('Mapa final'!$AD$13="Muy Alta",'Mapa final'!$AF$13="Leve"),CONCATENATE("R2C",'Mapa final'!$S$13),"")</f>
        <v/>
      </c>
      <c r="AF47" s="144" t="str">
        <f>IF(AND('Mapa final'!$AD$13="Muy Alta",'Mapa final'!$AF$13="Leve"),CONCATENATE("R2C",'Mapa final'!$S$13),"")</f>
        <v/>
      </c>
      <c r="AG47" s="45" t="str">
        <f>IF(AND('Mapa final'!$AD$13="Muy Alta",'Mapa final'!$AF$13="Leve"),CONCATENATE("R2C",'Mapa final'!$S$13),"")</f>
        <v/>
      </c>
      <c r="AH47" s="46" t="str">
        <f>IF(AND('Mapa final'!$AD$13="Muy Alta",'Mapa final'!$AF$13="Catastrófico"),CONCATENATE("R2C",'Mapa final'!$S$13),"")</f>
        <v/>
      </c>
      <c r="AI47" s="146" t="str">
        <f>IF(AND('Mapa final'!$AD$13="Muy Alta",'Mapa final'!$AF$13="Catastrófico"),CONCATENATE("R2C",'Mapa final'!$S$13),"")</f>
        <v/>
      </c>
      <c r="AJ47" s="146" t="str">
        <f>IF(AND('Mapa final'!$AD$13="Muy Alta",'Mapa final'!$AF$13="Catastrófico"),CONCATENATE("R2C",'Mapa final'!$S$13),"")</f>
        <v/>
      </c>
      <c r="AK47" s="146" t="str">
        <f>IF(AND('Mapa final'!$AD$13="Muy Alta",'Mapa final'!$AF$13="Catastrófico"),CONCATENATE("R2C",'Mapa final'!$S$13),"")</f>
        <v/>
      </c>
      <c r="AL47" s="146" t="str">
        <f>IF(AND('Mapa final'!$AD$13="Muy Alta",'Mapa final'!$AF$13="Catastrófico"),CONCATENATE("R2C",'Mapa final'!$S$13),"")</f>
        <v/>
      </c>
      <c r="AM47" s="47" t="str">
        <f>IF(AND('Mapa final'!$AD$13="Muy Alta",'Mapa final'!$AF$13="Catastrófico"),CONCATENATE("R2C",'Mapa final'!$S$13),"")</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26"/>
      <c r="C48" s="326"/>
      <c r="D48" s="327"/>
      <c r="E48" s="364"/>
      <c r="F48" s="365"/>
      <c r="G48" s="365"/>
      <c r="H48" s="365"/>
      <c r="I48" s="365"/>
      <c r="J48" s="65" t="str">
        <f>IF(AND('Mapa final'!$AD$13="Baja",'Mapa final'!$AF$13="Leve"),CONCATENATE("R2C",'Mapa final'!$S$13),"")</f>
        <v/>
      </c>
      <c r="K48" s="147" t="str">
        <f>IF(AND('Mapa final'!$AD$13="Baja",'Mapa final'!$AF$13="Leve"),CONCATENATE("R2C",'Mapa final'!$S$13),"")</f>
        <v/>
      </c>
      <c r="L48" s="147" t="str">
        <f>IF(AND('Mapa final'!$AD$13="Baja",'Mapa final'!$AF$13="Leve"),CONCATENATE("R2C",'Mapa final'!$S$13),"")</f>
        <v/>
      </c>
      <c r="M48" s="147" t="str">
        <f>IF(AND('Mapa final'!$AD$13="Baja",'Mapa final'!$AF$13="Leve"),CONCATENATE("R2C",'Mapa final'!$S$13),"")</f>
        <v/>
      </c>
      <c r="N48" s="147" t="str">
        <f>IF(AND('Mapa final'!$AD$13="Baja",'Mapa final'!$AF$13="Leve"),CONCATENATE("R2C",'Mapa final'!$S$13),"")</f>
        <v/>
      </c>
      <c r="O48" s="66" t="str">
        <f>IF(AND('Mapa final'!$AD$13="Baja",'Mapa final'!$AF$13="Leve"),CONCATENATE("R2C",'Mapa final'!$S$13),"")</f>
        <v/>
      </c>
      <c r="P48" s="65" t="str">
        <f>IF(AND('Mapa final'!$AD$13="Baja",'Mapa final'!$AF$13="Leve"),CONCATENATE("R2C",'Mapa final'!$S$13),"")</f>
        <v/>
      </c>
      <c r="Q48" s="147" t="str">
        <f>IF(AND('Mapa final'!$AD$13="Baja",'Mapa final'!$AF$13="Leve"),CONCATENATE("R2C",'Mapa final'!$S$13),"")</f>
        <v/>
      </c>
      <c r="R48" s="147" t="str">
        <f>IF(AND('Mapa final'!$AD$13="Baja",'Mapa final'!$AF$13="Leve"),CONCATENATE("R2C",'Mapa final'!$S$13),"")</f>
        <v/>
      </c>
      <c r="S48" s="147" t="str">
        <f>IF(AND('Mapa final'!$AD$13="Baja",'Mapa final'!$AF$13="Leve"),CONCATENATE("R2C",'Mapa final'!$S$13),"")</f>
        <v/>
      </c>
      <c r="T48" s="147" t="str">
        <f>IF(AND('Mapa final'!$AD$13="Baja",'Mapa final'!$AF$13="Leve"),CONCATENATE("R2C",'Mapa final'!$S$13),"")</f>
        <v/>
      </c>
      <c r="U48" s="66" t="str">
        <f>IF(AND('Mapa final'!$AD$13="Baja",'Mapa final'!$AF$13="Leve"),CONCATENATE("R2C",'Mapa final'!$S$13),"")</f>
        <v/>
      </c>
      <c r="V48" s="57" t="str">
        <f>IF(AND('Mapa final'!$AD$13="Alta",'Mapa final'!$AF$13="Leve"),CONCATENATE("R2C",'Mapa final'!$S$13),"")</f>
        <v/>
      </c>
      <c r="W48" s="145" t="str">
        <f>IF(AND('Mapa final'!$AD$13="Alta",'Mapa final'!$AF$13="Leve"),CONCATENATE("R2C",'Mapa final'!$S$13),"")</f>
        <v/>
      </c>
      <c r="X48" s="145" t="str">
        <f>IF(AND('Mapa final'!$AD$13="Alta",'Mapa final'!$AF$13="Leve"),CONCATENATE("R2C",'Mapa final'!$S$13),"")</f>
        <v/>
      </c>
      <c r="Y48" s="145" t="str">
        <f>IF(AND('Mapa final'!$AD$13="Alta",'Mapa final'!$AF$13="Leve"),CONCATENATE("R2C",'Mapa final'!$S$13),"")</f>
        <v/>
      </c>
      <c r="Z48" s="145" t="str">
        <f>IF(AND('Mapa final'!$AD$13="Alta",'Mapa final'!$AF$13="Leve"),CONCATENATE("R2C",'Mapa final'!$S$13),"")</f>
        <v/>
      </c>
      <c r="AA48" s="58" t="str">
        <f>IF(AND('Mapa final'!$AD$13="Alta",'Mapa final'!$AF$13="Leve"),CONCATENATE("R2C",'Mapa final'!$S$13),"")</f>
        <v/>
      </c>
      <c r="AB48" s="44" t="str">
        <f>IF(AND('Mapa final'!$AD$13="Muy Alta",'Mapa final'!$AF$13="Leve"),CONCATENATE("R2C",'Mapa final'!$S$13),"")</f>
        <v/>
      </c>
      <c r="AC48" s="144" t="str">
        <f>IF(AND('Mapa final'!$AD$13="Muy Alta",'Mapa final'!$AF$13="Leve"),CONCATENATE("R2C",'Mapa final'!$S$13),"")</f>
        <v/>
      </c>
      <c r="AD48" s="144" t="str">
        <f>IF(AND('Mapa final'!$AD$13="Muy Alta",'Mapa final'!$AF$13="Leve"),CONCATENATE("R2C",'Mapa final'!$S$13),"")</f>
        <v/>
      </c>
      <c r="AE48" s="144" t="str">
        <f>IF(AND('Mapa final'!$AD$13="Muy Alta",'Mapa final'!$AF$13="Leve"),CONCATENATE("R2C",'Mapa final'!$S$13),"")</f>
        <v/>
      </c>
      <c r="AF48" s="144" t="str">
        <f>IF(AND('Mapa final'!$AD$13="Muy Alta",'Mapa final'!$AF$13="Leve"),CONCATENATE("R2C",'Mapa final'!$S$13),"")</f>
        <v/>
      </c>
      <c r="AG48" s="45" t="str">
        <f>IF(AND('Mapa final'!$AD$13="Muy Alta",'Mapa final'!$AF$13="Leve"),CONCATENATE("R2C",'Mapa final'!$S$13),"")</f>
        <v/>
      </c>
      <c r="AH48" s="46" t="str">
        <f>IF(AND('Mapa final'!$AD$13="Muy Alta",'Mapa final'!$AF$13="Catastrófico"),CONCATENATE("R2C",'Mapa final'!$S$13),"")</f>
        <v/>
      </c>
      <c r="AI48" s="146" t="str">
        <f>IF(AND('Mapa final'!$AD$13="Muy Alta",'Mapa final'!$AF$13="Catastrófico"),CONCATENATE("R2C",'Mapa final'!$S$13),"")</f>
        <v/>
      </c>
      <c r="AJ48" s="146" t="str">
        <f>IF(AND('Mapa final'!$AD$13="Muy Alta",'Mapa final'!$AF$13="Catastrófico"),CONCATENATE("R2C",'Mapa final'!$S$13),"")</f>
        <v/>
      </c>
      <c r="AK48" s="146" t="str">
        <f>IF(AND('Mapa final'!$AD$13="Muy Alta",'Mapa final'!$AF$13="Catastrófico"),CONCATENATE("R2C",'Mapa final'!$S$13),"")</f>
        <v/>
      </c>
      <c r="AL48" s="146" t="str">
        <f>IF(AND('Mapa final'!$AD$13="Muy Alta",'Mapa final'!$AF$13="Catastrófico"),CONCATENATE("R2C",'Mapa final'!$S$13),"")</f>
        <v/>
      </c>
      <c r="AM48" s="47" t="str">
        <f>IF(AND('Mapa final'!$AD$13="Muy Alta",'Mapa final'!$AF$13="Catastrófico"),CONCATENATE("R2C",'Mapa final'!$S$13),"")</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26"/>
      <c r="C49" s="326"/>
      <c r="D49" s="327"/>
      <c r="E49" s="367"/>
      <c r="F49" s="365"/>
      <c r="G49" s="365"/>
      <c r="H49" s="365"/>
      <c r="I49" s="365"/>
      <c r="J49" s="65" t="str">
        <f>IF(AND('Mapa final'!$AD$13="Baja",'Mapa final'!$AF$13="Leve"),CONCATENATE("R2C",'Mapa final'!$S$13),"")</f>
        <v/>
      </c>
      <c r="K49" s="147" t="str">
        <f>IF(AND('Mapa final'!$AD$13="Baja",'Mapa final'!$AF$13="Leve"),CONCATENATE("R2C",'Mapa final'!$S$13),"")</f>
        <v/>
      </c>
      <c r="L49" s="147" t="str">
        <f>IF(AND('Mapa final'!$AD$13="Baja",'Mapa final'!$AF$13="Leve"),CONCATENATE("R2C",'Mapa final'!$S$13),"")</f>
        <v/>
      </c>
      <c r="M49" s="147" t="str">
        <f>IF(AND('Mapa final'!$AD$13="Baja",'Mapa final'!$AF$13="Leve"),CONCATENATE("R2C",'Mapa final'!$S$13),"")</f>
        <v/>
      </c>
      <c r="N49" s="147" t="str">
        <f>IF(AND('Mapa final'!$AD$13="Baja",'Mapa final'!$AF$13="Leve"),CONCATENATE("R2C",'Mapa final'!$S$13),"")</f>
        <v/>
      </c>
      <c r="O49" s="66" t="str">
        <f>IF(AND('Mapa final'!$AD$13="Baja",'Mapa final'!$AF$13="Leve"),CONCATENATE("R2C",'Mapa final'!$S$13),"")</f>
        <v/>
      </c>
      <c r="P49" s="65" t="str">
        <f>IF(AND('Mapa final'!$AD$13="Baja",'Mapa final'!$AF$13="Leve"),CONCATENATE("R2C",'Mapa final'!$S$13),"")</f>
        <v/>
      </c>
      <c r="Q49" s="147" t="str">
        <f>IF(AND('Mapa final'!$AD$13="Baja",'Mapa final'!$AF$13="Leve"),CONCATENATE("R2C",'Mapa final'!$S$13),"")</f>
        <v/>
      </c>
      <c r="R49" s="147" t="str">
        <f>IF(AND('Mapa final'!$AD$13="Baja",'Mapa final'!$AF$13="Leve"),CONCATENATE("R2C",'Mapa final'!$S$13),"")</f>
        <v/>
      </c>
      <c r="S49" s="147" t="str">
        <f>IF(AND('Mapa final'!$AD$13="Baja",'Mapa final'!$AF$13="Leve"),CONCATENATE("R2C",'Mapa final'!$S$13),"")</f>
        <v/>
      </c>
      <c r="T49" s="147" t="str">
        <f>IF(AND('Mapa final'!$AD$13="Baja",'Mapa final'!$AF$13="Leve"),CONCATENATE("R2C",'Mapa final'!$S$13),"")</f>
        <v/>
      </c>
      <c r="U49" s="66" t="str">
        <f>IF(AND('Mapa final'!$AD$13="Baja",'Mapa final'!$AF$13="Leve"),CONCATENATE("R2C",'Mapa final'!$S$13),"")</f>
        <v/>
      </c>
      <c r="V49" s="57" t="str">
        <f>IF(AND('Mapa final'!$AD$13="Alta",'Mapa final'!$AF$13="Leve"),CONCATENATE("R2C",'Mapa final'!$S$13),"")</f>
        <v/>
      </c>
      <c r="W49" s="145" t="str">
        <f>IF(AND('Mapa final'!$AD$13="Alta",'Mapa final'!$AF$13="Leve"),CONCATENATE("R2C",'Mapa final'!$S$13),"")</f>
        <v/>
      </c>
      <c r="X49" s="145" t="str">
        <f>IF(AND('Mapa final'!$AD$13="Alta",'Mapa final'!$AF$13="Leve"),CONCATENATE("R2C",'Mapa final'!$S$13),"")</f>
        <v/>
      </c>
      <c r="Y49" s="145" t="str">
        <f>IF(AND('Mapa final'!$AD$13="Alta",'Mapa final'!$AF$13="Leve"),CONCATENATE("R2C",'Mapa final'!$S$13),"")</f>
        <v/>
      </c>
      <c r="Z49" s="145" t="str">
        <f>IF(AND('Mapa final'!$AD$13="Alta",'Mapa final'!$AF$13="Leve"),CONCATENATE("R2C",'Mapa final'!$S$13),"")</f>
        <v/>
      </c>
      <c r="AA49" s="58" t="str">
        <f>IF(AND('Mapa final'!$AD$13="Alta",'Mapa final'!$AF$13="Leve"),CONCATENATE("R2C",'Mapa final'!$S$13),"")</f>
        <v/>
      </c>
      <c r="AB49" s="44" t="str">
        <f>IF(AND('Mapa final'!$AD$13="Muy Alta",'Mapa final'!$AF$13="Leve"),CONCATENATE("R2C",'Mapa final'!$S$13),"")</f>
        <v/>
      </c>
      <c r="AC49" s="144" t="str">
        <f>IF(AND('Mapa final'!$AD$13="Muy Alta",'Mapa final'!$AF$13="Leve"),CONCATENATE("R2C",'Mapa final'!$S$13),"")</f>
        <v/>
      </c>
      <c r="AD49" s="144" t="str">
        <f>IF(AND('Mapa final'!$AD$13="Muy Alta",'Mapa final'!$AF$13="Leve"),CONCATENATE("R2C",'Mapa final'!$S$13),"")</f>
        <v/>
      </c>
      <c r="AE49" s="144" t="str">
        <f>IF(AND('Mapa final'!$AD$13="Muy Alta",'Mapa final'!$AF$13="Leve"),CONCATENATE("R2C",'Mapa final'!$S$13),"")</f>
        <v/>
      </c>
      <c r="AF49" s="144" t="str">
        <f>IF(AND('Mapa final'!$AD$13="Muy Alta",'Mapa final'!$AF$13="Leve"),CONCATENATE("R2C",'Mapa final'!$S$13),"")</f>
        <v/>
      </c>
      <c r="AG49" s="45" t="str">
        <f>IF(AND('Mapa final'!$AD$13="Muy Alta",'Mapa final'!$AF$13="Leve"),CONCATENATE("R2C",'Mapa final'!$S$13),"")</f>
        <v/>
      </c>
      <c r="AH49" s="46" t="str">
        <f>IF(AND('Mapa final'!$AD$13="Muy Alta",'Mapa final'!$AF$13="Catastrófico"),CONCATENATE("R2C",'Mapa final'!$S$13),"")</f>
        <v/>
      </c>
      <c r="AI49" s="146" t="str">
        <f>IF(AND('Mapa final'!$AD$13="Muy Alta",'Mapa final'!$AF$13="Catastrófico"),CONCATENATE("R2C",'Mapa final'!$S$13),"")</f>
        <v/>
      </c>
      <c r="AJ49" s="146" t="str">
        <f>IF(AND('Mapa final'!$AD$13="Muy Alta",'Mapa final'!$AF$13="Catastrófico"),CONCATENATE("R2C",'Mapa final'!$S$13),"")</f>
        <v/>
      </c>
      <c r="AK49" s="146" t="str">
        <f>IF(AND('Mapa final'!$AD$13="Muy Alta",'Mapa final'!$AF$13="Catastrófico"),CONCATENATE("R2C",'Mapa final'!$S$13),"")</f>
        <v/>
      </c>
      <c r="AL49" s="146" t="str">
        <f>IF(AND('Mapa final'!$AD$13="Muy Alta",'Mapa final'!$AF$13="Catastrófico"),CONCATENATE("R2C",'Mapa final'!$S$13),"")</f>
        <v/>
      </c>
      <c r="AM49" s="47" t="str">
        <f>IF(AND('Mapa final'!$AD$13="Muy Alta",'Mapa final'!$AF$13="Catastrófico"),CONCATENATE("R2C",'Mapa final'!$S$13),"")</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26"/>
      <c r="C50" s="326"/>
      <c r="D50" s="327"/>
      <c r="E50" s="367"/>
      <c r="F50" s="365"/>
      <c r="G50" s="365"/>
      <c r="H50" s="365"/>
      <c r="I50" s="365"/>
      <c r="J50" s="65" t="str">
        <f>IF(AND('Mapa final'!$AD$13="Baja",'Mapa final'!$AF$13="Leve"),CONCATENATE("R2C",'Mapa final'!$S$13),"")</f>
        <v/>
      </c>
      <c r="K50" s="147" t="str">
        <f>IF(AND('Mapa final'!$AD$13="Baja",'Mapa final'!$AF$13="Leve"),CONCATENATE("R2C",'Mapa final'!$S$13),"")</f>
        <v/>
      </c>
      <c r="L50" s="147" t="str">
        <f>IF(AND('Mapa final'!$AD$13="Baja",'Mapa final'!$AF$13="Leve"),CONCATENATE("R2C",'Mapa final'!$S$13),"")</f>
        <v/>
      </c>
      <c r="M50" s="147" t="str">
        <f>IF(AND('Mapa final'!$AD$13="Baja",'Mapa final'!$AF$13="Leve"),CONCATENATE("R2C",'Mapa final'!$S$13),"")</f>
        <v/>
      </c>
      <c r="N50" s="147" t="str">
        <f>IF(AND('Mapa final'!$AD$13="Baja",'Mapa final'!$AF$13="Leve"),CONCATENATE("R2C",'Mapa final'!$S$13),"")</f>
        <v/>
      </c>
      <c r="O50" s="66" t="str">
        <f>IF(AND('Mapa final'!$AD$13="Baja",'Mapa final'!$AF$13="Leve"),CONCATENATE("R2C",'Mapa final'!$S$13),"")</f>
        <v/>
      </c>
      <c r="P50" s="65" t="str">
        <f>IF(AND('Mapa final'!$AD$13="Baja",'Mapa final'!$AF$13="Leve"),CONCATENATE("R2C",'Mapa final'!$S$13),"")</f>
        <v/>
      </c>
      <c r="Q50" s="147" t="str">
        <f>IF(AND('Mapa final'!$AD$13="Baja",'Mapa final'!$AF$13="Leve"),CONCATENATE("R2C",'Mapa final'!$S$13),"")</f>
        <v/>
      </c>
      <c r="R50" s="147" t="str">
        <f>IF(AND('Mapa final'!$AD$13="Baja",'Mapa final'!$AF$13="Leve"),CONCATENATE("R2C",'Mapa final'!$S$13),"")</f>
        <v/>
      </c>
      <c r="S50" s="147" t="str">
        <f>IF(AND('Mapa final'!$AD$13="Baja",'Mapa final'!$AF$13="Leve"),CONCATENATE("R2C",'Mapa final'!$S$13),"")</f>
        <v/>
      </c>
      <c r="T50" s="147" t="str">
        <f>IF(AND('Mapa final'!$AD$13="Baja",'Mapa final'!$AF$13="Leve"),CONCATENATE("R2C",'Mapa final'!$S$13),"")</f>
        <v/>
      </c>
      <c r="U50" s="66" t="str">
        <f>IF(AND('Mapa final'!$AD$13="Baja",'Mapa final'!$AF$13="Leve"),CONCATENATE("R2C",'Mapa final'!$S$13),"")</f>
        <v/>
      </c>
      <c r="V50" s="57" t="str">
        <f>IF(AND('Mapa final'!$AD$13="Alta",'Mapa final'!$AF$13="Leve"),CONCATENATE("R2C",'Mapa final'!$S$13),"")</f>
        <v/>
      </c>
      <c r="W50" s="145" t="str">
        <f>IF(AND('Mapa final'!$AD$13="Alta",'Mapa final'!$AF$13="Leve"),CONCATENATE("R2C",'Mapa final'!$S$13),"")</f>
        <v/>
      </c>
      <c r="X50" s="145" t="str">
        <f>IF(AND('Mapa final'!$AD$13="Alta",'Mapa final'!$AF$13="Leve"),CONCATENATE("R2C",'Mapa final'!$S$13),"")</f>
        <v/>
      </c>
      <c r="Y50" s="145" t="str">
        <f>IF(AND('Mapa final'!$AD$13="Alta",'Mapa final'!$AF$13="Leve"),CONCATENATE("R2C",'Mapa final'!$S$13),"")</f>
        <v/>
      </c>
      <c r="Z50" s="145" t="str">
        <f>IF(AND('Mapa final'!$AD$13="Alta",'Mapa final'!$AF$13="Leve"),CONCATENATE("R2C",'Mapa final'!$S$13),"")</f>
        <v/>
      </c>
      <c r="AA50" s="58" t="str">
        <f>IF(AND('Mapa final'!$AD$13="Alta",'Mapa final'!$AF$13="Leve"),CONCATENATE("R2C",'Mapa final'!$S$13),"")</f>
        <v/>
      </c>
      <c r="AB50" s="44" t="str">
        <f>IF(AND('Mapa final'!$AD$13="Muy Alta",'Mapa final'!$AF$13="Leve"),CONCATENATE("R2C",'Mapa final'!$S$13),"")</f>
        <v/>
      </c>
      <c r="AC50" s="144" t="str">
        <f>IF(AND('Mapa final'!$AD$13="Muy Alta",'Mapa final'!$AF$13="Leve"),CONCATENATE("R2C",'Mapa final'!$S$13),"")</f>
        <v/>
      </c>
      <c r="AD50" s="144" t="str">
        <f>IF(AND('Mapa final'!$AD$13="Muy Alta",'Mapa final'!$AF$13="Leve"),CONCATENATE("R2C",'Mapa final'!$S$13),"")</f>
        <v/>
      </c>
      <c r="AE50" s="144" t="str">
        <f>IF(AND('Mapa final'!$AD$13="Muy Alta",'Mapa final'!$AF$13="Leve"),CONCATENATE("R2C",'Mapa final'!$S$13),"")</f>
        <v/>
      </c>
      <c r="AF50" s="144" t="str">
        <f>IF(AND('Mapa final'!$AD$13="Muy Alta",'Mapa final'!$AF$13="Leve"),CONCATENATE("R2C",'Mapa final'!$S$13),"")</f>
        <v/>
      </c>
      <c r="AG50" s="45" t="str">
        <f>IF(AND('Mapa final'!$AD$13="Muy Alta",'Mapa final'!$AF$13="Leve"),CONCATENATE("R2C",'Mapa final'!$S$13),"")</f>
        <v/>
      </c>
      <c r="AH50" s="46" t="str">
        <f>IF(AND('Mapa final'!$AD$13="Muy Alta",'Mapa final'!$AF$13="Catastrófico"),CONCATENATE("R2C",'Mapa final'!$S$13),"")</f>
        <v/>
      </c>
      <c r="AI50" s="146" t="str">
        <f>IF(AND('Mapa final'!$AD$13="Muy Alta",'Mapa final'!$AF$13="Catastrófico"),CONCATENATE("R2C",'Mapa final'!$S$13),"")</f>
        <v/>
      </c>
      <c r="AJ50" s="146" t="str">
        <f>IF(AND('Mapa final'!$AD$13="Muy Alta",'Mapa final'!$AF$13="Catastrófico"),CONCATENATE("R2C",'Mapa final'!$S$13),"")</f>
        <v/>
      </c>
      <c r="AK50" s="146" t="str">
        <f>IF(AND('Mapa final'!$AD$13="Muy Alta",'Mapa final'!$AF$13="Catastrófico"),CONCATENATE("R2C",'Mapa final'!$S$13),"")</f>
        <v/>
      </c>
      <c r="AL50" s="146" t="str">
        <f>IF(AND('Mapa final'!$AD$13="Muy Alta",'Mapa final'!$AF$13="Catastrófico"),CONCATENATE("R2C",'Mapa final'!$S$13),"")</f>
        <v/>
      </c>
      <c r="AM50" s="47" t="str">
        <f>IF(AND('Mapa final'!$AD$13="Muy Alta",'Mapa final'!$AF$13="Catastrófico"),CONCATENATE("R2C",'Mapa final'!$S$13),"")</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26"/>
      <c r="C51" s="326"/>
      <c r="D51" s="327"/>
      <c r="E51" s="367"/>
      <c r="F51" s="365"/>
      <c r="G51" s="365"/>
      <c r="H51" s="365"/>
      <c r="I51" s="365"/>
      <c r="J51" s="65" t="str">
        <f>IF(AND('Mapa final'!$AD$13="Baja",'Mapa final'!$AF$13="Leve"),CONCATENATE("R2C",'Mapa final'!$S$13),"")</f>
        <v/>
      </c>
      <c r="K51" s="147" t="str">
        <f>IF(AND('Mapa final'!$AD$13="Baja",'Mapa final'!$AF$13="Leve"),CONCATENATE("R2C",'Mapa final'!$S$13),"")</f>
        <v/>
      </c>
      <c r="L51" s="147" t="str">
        <f>IF(AND('Mapa final'!$AD$13="Baja",'Mapa final'!$AF$13="Leve"),CONCATENATE("R2C",'Mapa final'!$S$13),"")</f>
        <v/>
      </c>
      <c r="M51" s="147" t="str">
        <f>IF(AND('Mapa final'!$AD$13="Baja",'Mapa final'!$AF$13="Leve"),CONCATENATE("R2C",'Mapa final'!$S$13),"")</f>
        <v/>
      </c>
      <c r="N51" s="147" t="str">
        <f>IF(AND('Mapa final'!$AD$13="Baja",'Mapa final'!$AF$13="Leve"),CONCATENATE("R2C",'Mapa final'!$S$13),"")</f>
        <v/>
      </c>
      <c r="O51" s="66" t="str">
        <f>IF(AND('Mapa final'!$AD$13="Baja",'Mapa final'!$AF$13="Leve"),CONCATENATE("R2C",'Mapa final'!$S$13),"")</f>
        <v/>
      </c>
      <c r="P51" s="65" t="str">
        <f>IF(AND('Mapa final'!$AD$13="Baja",'Mapa final'!$AF$13="Leve"),CONCATENATE("R2C",'Mapa final'!$S$13),"")</f>
        <v/>
      </c>
      <c r="Q51" s="147" t="str">
        <f>IF(AND('Mapa final'!$AD$13="Baja",'Mapa final'!$AF$13="Leve"),CONCATENATE("R2C",'Mapa final'!$S$13),"")</f>
        <v/>
      </c>
      <c r="R51" s="147" t="str">
        <f>IF(AND('Mapa final'!$AD$13="Baja",'Mapa final'!$AF$13="Leve"),CONCATENATE("R2C",'Mapa final'!$S$13),"")</f>
        <v/>
      </c>
      <c r="S51" s="147" t="str">
        <f>IF(AND('Mapa final'!$AD$13="Baja",'Mapa final'!$AF$13="Leve"),CONCATENATE("R2C",'Mapa final'!$S$13),"")</f>
        <v/>
      </c>
      <c r="T51" s="147" t="str">
        <f>IF(AND('Mapa final'!$AD$13="Baja",'Mapa final'!$AF$13="Leve"),CONCATENATE("R2C",'Mapa final'!$S$13),"")</f>
        <v/>
      </c>
      <c r="U51" s="66" t="str">
        <f>IF(AND('Mapa final'!$AD$13="Baja",'Mapa final'!$AF$13="Leve"),CONCATENATE("R2C",'Mapa final'!$S$13),"")</f>
        <v/>
      </c>
      <c r="V51" s="57" t="str">
        <f>IF(AND('Mapa final'!$AD$13="Alta",'Mapa final'!$AF$13="Leve"),CONCATENATE("R2C",'Mapa final'!$S$13),"")</f>
        <v/>
      </c>
      <c r="W51" s="145" t="str">
        <f>IF(AND('Mapa final'!$AD$13="Alta",'Mapa final'!$AF$13="Leve"),CONCATENATE("R2C",'Mapa final'!$S$13),"")</f>
        <v/>
      </c>
      <c r="X51" s="145" t="str">
        <f>IF(AND('Mapa final'!$AD$13="Alta",'Mapa final'!$AF$13="Leve"),CONCATENATE("R2C",'Mapa final'!$S$13),"")</f>
        <v/>
      </c>
      <c r="Y51" s="145" t="str">
        <f>IF(AND('Mapa final'!$AD$13="Alta",'Mapa final'!$AF$13="Leve"),CONCATENATE("R2C",'Mapa final'!$S$13),"")</f>
        <v/>
      </c>
      <c r="Z51" s="145" t="str">
        <f>IF(AND('Mapa final'!$AD$13="Alta",'Mapa final'!$AF$13="Leve"),CONCATENATE("R2C",'Mapa final'!$S$13),"")</f>
        <v/>
      </c>
      <c r="AA51" s="58" t="str">
        <f>IF(AND('Mapa final'!$AD$13="Alta",'Mapa final'!$AF$13="Leve"),CONCATENATE("R2C",'Mapa final'!$S$13),"")</f>
        <v/>
      </c>
      <c r="AB51" s="44" t="str">
        <f>IF(AND('Mapa final'!$AD$13="Muy Alta",'Mapa final'!$AF$13="Leve"),CONCATENATE("R2C",'Mapa final'!$S$13),"")</f>
        <v/>
      </c>
      <c r="AC51" s="144" t="str">
        <f>IF(AND('Mapa final'!$AD$13="Muy Alta",'Mapa final'!$AF$13="Leve"),CONCATENATE("R2C",'Mapa final'!$S$13),"")</f>
        <v/>
      </c>
      <c r="AD51" s="144" t="str">
        <f>IF(AND('Mapa final'!$AD$13="Muy Alta",'Mapa final'!$AF$13="Leve"),CONCATENATE("R2C",'Mapa final'!$S$13),"")</f>
        <v/>
      </c>
      <c r="AE51" s="144" t="str">
        <f>IF(AND('Mapa final'!$AD$13="Muy Alta",'Mapa final'!$AF$13="Leve"),CONCATENATE("R2C",'Mapa final'!$S$13),"")</f>
        <v/>
      </c>
      <c r="AF51" s="144" t="str">
        <f>IF(AND('Mapa final'!$AD$13="Muy Alta",'Mapa final'!$AF$13="Leve"),CONCATENATE("R2C",'Mapa final'!$S$13),"")</f>
        <v/>
      </c>
      <c r="AG51" s="45" t="str">
        <f>IF(AND('Mapa final'!$AD$13="Muy Alta",'Mapa final'!$AF$13="Leve"),CONCATENATE("R2C",'Mapa final'!$S$13),"")</f>
        <v/>
      </c>
      <c r="AH51" s="46" t="str">
        <f>IF(AND('Mapa final'!$AD$13="Muy Alta",'Mapa final'!$AF$13="Catastrófico"),CONCATENATE("R2C",'Mapa final'!$S$13),"")</f>
        <v/>
      </c>
      <c r="AI51" s="146" t="str">
        <f>IF(AND('Mapa final'!$AD$13="Muy Alta",'Mapa final'!$AF$13="Catastrófico"),CONCATENATE("R2C",'Mapa final'!$S$13),"")</f>
        <v/>
      </c>
      <c r="AJ51" s="146" t="str">
        <f>IF(AND('Mapa final'!$AD$13="Muy Alta",'Mapa final'!$AF$13="Catastrófico"),CONCATENATE("R2C",'Mapa final'!$S$13),"")</f>
        <v/>
      </c>
      <c r="AK51" s="146" t="str">
        <f>IF(AND('Mapa final'!$AD$13="Muy Alta",'Mapa final'!$AF$13="Catastrófico"),CONCATENATE("R2C",'Mapa final'!$S$13),"")</f>
        <v/>
      </c>
      <c r="AL51" s="146" t="str">
        <f>IF(AND('Mapa final'!$AD$13="Muy Alta",'Mapa final'!$AF$13="Catastrófico"),CONCATENATE("R2C",'Mapa final'!$S$13),"")</f>
        <v/>
      </c>
      <c r="AM51" s="47" t="str">
        <f>IF(AND('Mapa final'!$AD$13="Muy Alta",'Mapa final'!$AF$13="Catastrófico"),CONCATENATE("R2C",'Mapa final'!$S$13),"")</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26"/>
      <c r="C52" s="326"/>
      <c r="D52" s="327"/>
      <c r="E52" s="367"/>
      <c r="F52" s="365"/>
      <c r="G52" s="365"/>
      <c r="H52" s="365"/>
      <c r="I52" s="365"/>
      <c r="J52" s="65" t="str">
        <f>IF(AND('Mapa final'!$AD$13="Baja",'Mapa final'!$AF$13="Leve"),CONCATENATE("R2C",'Mapa final'!$S$13),"")</f>
        <v/>
      </c>
      <c r="K52" s="147" t="str">
        <f>IF(AND('Mapa final'!$AD$13="Baja",'Mapa final'!$AF$13="Leve"),CONCATENATE("R2C",'Mapa final'!$S$13),"")</f>
        <v/>
      </c>
      <c r="L52" s="147" t="str">
        <f>IF(AND('Mapa final'!$AD$13="Baja",'Mapa final'!$AF$13="Leve"),CONCATENATE("R2C",'Mapa final'!$S$13),"")</f>
        <v/>
      </c>
      <c r="M52" s="147" t="str">
        <f>IF(AND('Mapa final'!$AD$13="Baja",'Mapa final'!$AF$13="Leve"),CONCATENATE("R2C",'Mapa final'!$S$13),"")</f>
        <v/>
      </c>
      <c r="N52" s="147" t="str">
        <f>IF(AND('Mapa final'!$AD$13="Baja",'Mapa final'!$AF$13="Leve"),CONCATENATE("R2C",'Mapa final'!$S$13),"")</f>
        <v/>
      </c>
      <c r="O52" s="66" t="str">
        <f>IF(AND('Mapa final'!$AD$13="Baja",'Mapa final'!$AF$13="Leve"),CONCATENATE("R2C",'Mapa final'!$S$13),"")</f>
        <v/>
      </c>
      <c r="P52" s="65" t="str">
        <f>IF(AND('Mapa final'!$AD$13="Baja",'Mapa final'!$AF$13="Leve"),CONCATENATE("R2C",'Mapa final'!$S$13),"")</f>
        <v/>
      </c>
      <c r="Q52" s="147" t="str">
        <f>IF(AND('Mapa final'!$AD$13="Baja",'Mapa final'!$AF$13="Leve"),CONCATENATE("R2C",'Mapa final'!$S$13),"")</f>
        <v/>
      </c>
      <c r="R52" s="147" t="str">
        <f>IF(AND('Mapa final'!$AD$13="Baja",'Mapa final'!$AF$13="Leve"),CONCATENATE("R2C",'Mapa final'!$S$13),"")</f>
        <v/>
      </c>
      <c r="S52" s="147" t="str">
        <f>IF(AND('Mapa final'!$AD$13="Baja",'Mapa final'!$AF$13="Leve"),CONCATENATE("R2C",'Mapa final'!$S$13),"")</f>
        <v/>
      </c>
      <c r="T52" s="147" t="str">
        <f>IF(AND('Mapa final'!$AD$13="Baja",'Mapa final'!$AF$13="Leve"),CONCATENATE("R2C",'Mapa final'!$S$13),"")</f>
        <v/>
      </c>
      <c r="U52" s="66" t="str">
        <f>IF(AND('Mapa final'!$AD$13="Baja",'Mapa final'!$AF$13="Leve"),CONCATENATE("R2C",'Mapa final'!$S$13),"")</f>
        <v/>
      </c>
      <c r="V52" s="57" t="str">
        <f>IF(AND('Mapa final'!$AD$13="Alta",'Mapa final'!$AF$13="Leve"),CONCATENATE("R2C",'Mapa final'!$S$13),"")</f>
        <v/>
      </c>
      <c r="W52" s="145" t="str">
        <f>IF(AND('Mapa final'!$AD$13="Alta",'Mapa final'!$AF$13="Leve"),CONCATENATE("R2C",'Mapa final'!$S$13),"")</f>
        <v/>
      </c>
      <c r="X52" s="145" t="str">
        <f>IF(AND('Mapa final'!$AD$13="Alta",'Mapa final'!$AF$13="Leve"),CONCATENATE("R2C",'Mapa final'!$S$13),"")</f>
        <v/>
      </c>
      <c r="Y52" s="145" t="str">
        <f>IF(AND('Mapa final'!$AD$13="Alta",'Mapa final'!$AF$13="Leve"),CONCATENATE("R2C",'Mapa final'!$S$13),"")</f>
        <v/>
      </c>
      <c r="Z52" s="145" t="str">
        <f>IF(AND('Mapa final'!$AD$13="Alta",'Mapa final'!$AF$13="Leve"),CONCATENATE("R2C",'Mapa final'!$S$13),"")</f>
        <v/>
      </c>
      <c r="AA52" s="58" t="str">
        <f>IF(AND('Mapa final'!$AD$13="Alta",'Mapa final'!$AF$13="Leve"),CONCATENATE("R2C",'Mapa final'!$S$13),"")</f>
        <v/>
      </c>
      <c r="AB52" s="44" t="str">
        <f>IF(AND('Mapa final'!$AD$13="Muy Alta",'Mapa final'!$AF$13="Leve"),CONCATENATE("R2C",'Mapa final'!$S$13),"")</f>
        <v/>
      </c>
      <c r="AC52" s="144" t="str">
        <f>IF(AND('Mapa final'!$AD$13="Muy Alta",'Mapa final'!$AF$13="Leve"),CONCATENATE("R2C",'Mapa final'!$S$13),"")</f>
        <v/>
      </c>
      <c r="AD52" s="144" t="str">
        <f>IF(AND('Mapa final'!$AD$13="Muy Alta",'Mapa final'!$AF$13="Leve"),CONCATENATE("R2C",'Mapa final'!$S$13),"")</f>
        <v/>
      </c>
      <c r="AE52" s="144" t="str">
        <f>IF(AND('Mapa final'!$AD$13="Muy Alta",'Mapa final'!$AF$13="Leve"),CONCATENATE("R2C",'Mapa final'!$S$13),"")</f>
        <v/>
      </c>
      <c r="AF52" s="144" t="str">
        <f>IF(AND('Mapa final'!$AD$13="Muy Alta",'Mapa final'!$AF$13="Leve"),CONCATENATE("R2C",'Mapa final'!$S$13),"")</f>
        <v/>
      </c>
      <c r="AG52" s="45" t="str">
        <f>IF(AND('Mapa final'!$AD$13="Muy Alta",'Mapa final'!$AF$13="Leve"),CONCATENATE("R2C",'Mapa final'!$S$13),"")</f>
        <v/>
      </c>
      <c r="AH52" s="46" t="str">
        <f>IF(AND('Mapa final'!$AD$13="Muy Alta",'Mapa final'!$AF$13="Catastrófico"),CONCATENATE("R2C",'Mapa final'!$S$13),"")</f>
        <v/>
      </c>
      <c r="AI52" s="146" t="str">
        <f>IF(AND('Mapa final'!$AD$13="Muy Alta",'Mapa final'!$AF$13="Catastrófico"),CONCATENATE("R2C",'Mapa final'!$S$13),"")</f>
        <v/>
      </c>
      <c r="AJ52" s="146" t="str">
        <f>IF(AND('Mapa final'!$AD$13="Muy Alta",'Mapa final'!$AF$13="Catastrófico"),CONCATENATE("R2C",'Mapa final'!$S$13),"")</f>
        <v/>
      </c>
      <c r="AK52" s="146" t="str">
        <f>IF(AND('Mapa final'!$AD$13="Muy Alta",'Mapa final'!$AF$13="Catastrófico"),CONCATENATE("R2C",'Mapa final'!$S$13),"")</f>
        <v/>
      </c>
      <c r="AL52" s="146" t="str">
        <f>IF(AND('Mapa final'!$AD$13="Muy Alta",'Mapa final'!$AF$13="Catastrófico"),CONCATENATE("R2C",'Mapa final'!$S$13),"")</f>
        <v/>
      </c>
      <c r="AM52" s="47" t="str">
        <f>IF(AND('Mapa final'!$AD$13="Muy Alta",'Mapa final'!$AF$13="Catastrófico"),CONCATENATE("R2C",'Mapa final'!$S$13),"")</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26"/>
      <c r="C53" s="326"/>
      <c r="D53" s="327"/>
      <c r="E53" s="367"/>
      <c r="F53" s="365"/>
      <c r="G53" s="365"/>
      <c r="H53" s="365"/>
      <c r="I53" s="365"/>
      <c r="J53" s="65" t="str">
        <f>IF(AND('Mapa final'!$AD$13="Baja",'Mapa final'!$AF$13="Leve"),CONCATENATE("R2C",'Mapa final'!$S$13),"")</f>
        <v/>
      </c>
      <c r="K53" s="147" t="str">
        <f>IF(AND('Mapa final'!$AD$13="Baja",'Mapa final'!$AF$13="Leve"),CONCATENATE("R2C",'Mapa final'!$S$13),"")</f>
        <v/>
      </c>
      <c r="L53" s="147" t="str">
        <f>IF(AND('Mapa final'!$AD$13="Baja",'Mapa final'!$AF$13="Leve"),CONCATENATE("R2C",'Mapa final'!$S$13),"")</f>
        <v/>
      </c>
      <c r="M53" s="147" t="str">
        <f>IF(AND('Mapa final'!$AD$13="Baja",'Mapa final'!$AF$13="Leve"),CONCATENATE("R2C",'Mapa final'!$S$13),"")</f>
        <v/>
      </c>
      <c r="N53" s="147" t="str">
        <f>IF(AND('Mapa final'!$AD$13="Baja",'Mapa final'!$AF$13="Leve"),CONCATENATE("R2C",'Mapa final'!$S$13),"")</f>
        <v/>
      </c>
      <c r="O53" s="66" t="str">
        <f>IF(AND('Mapa final'!$AD$13="Baja",'Mapa final'!$AF$13="Leve"),CONCATENATE("R2C",'Mapa final'!$S$13),"")</f>
        <v/>
      </c>
      <c r="P53" s="65" t="str">
        <f>IF(AND('Mapa final'!$AD$13="Baja",'Mapa final'!$AF$13="Leve"),CONCATENATE("R2C",'Mapa final'!$S$13),"")</f>
        <v/>
      </c>
      <c r="Q53" s="147" t="str">
        <f>IF(AND('Mapa final'!$AD$13="Baja",'Mapa final'!$AF$13="Leve"),CONCATENATE("R2C",'Mapa final'!$S$13),"")</f>
        <v/>
      </c>
      <c r="R53" s="147" t="str">
        <f>IF(AND('Mapa final'!$AD$13="Baja",'Mapa final'!$AF$13="Leve"),CONCATENATE("R2C",'Mapa final'!$S$13),"")</f>
        <v/>
      </c>
      <c r="S53" s="147" t="str">
        <f>IF(AND('Mapa final'!$AD$13="Baja",'Mapa final'!$AF$13="Leve"),CONCATENATE("R2C",'Mapa final'!$S$13),"")</f>
        <v/>
      </c>
      <c r="T53" s="147" t="str">
        <f>IF(AND('Mapa final'!$AD$13="Baja",'Mapa final'!$AF$13="Leve"),CONCATENATE("R2C",'Mapa final'!$S$13),"")</f>
        <v/>
      </c>
      <c r="U53" s="66" t="str">
        <f>IF(AND('Mapa final'!$AD$13="Baja",'Mapa final'!$AF$13="Leve"),CONCATENATE("R2C",'Mapa final'!$S$13),"")</f>
        <v/>
      </c>
      <c r="V53" s="57" t="str">
        <f>IF(AND('Mapa final'!$AD$13="Alta",'Mapa final'!$AF$13="Leve"),CONCATENATE("R2C",'Mapa final'!$S$13),"")</f>
        <v/>
      </c>
      <c r="W53" s="145" t="str">
        <f>IF(AND('Mapa final'!$AD$13="Alta",'Mapa final'!$AF$13="Leve"),CONCATENATE("R2C",'Mapa final'!$S$13),"")</f>
        <v/>
      </c>
      <c r="X53" s="145" t="str">
        <f>IF(AND('Mapa final'!$AD$13="Alta",'Mapa final'!$AF$13="Leve"),CONCATENATE("R2C",'Mapa final'!$S$13),"")</f>
        <v/>
      </c>
      <c r="Y53" s="145" t="str">
        <f>IF(AND('Mapa final'!$AD$13="Alta",'Mapa final'!$AF$13="Leve"),CONCATENATE("R2C",'Mapa final'!$S$13),"")</f>
        <v/>
      </c>
      <c r="Z53" s="145" t="str">
        <f>IF(AND('Mapa final'!$AD$13="Alta",'Mapa final'!$AF$13="Leve"),CONCATENATE("R2C",'Mapa final'!$S$13),"")</f>
        <v/>
      </c>
      <c r="AA53" s="58" t="str">
        <f>IF(AND('Mapa final'!$AD$13="Alta",'Mapa final'!$AF$13="Leve"),CONCATENATE("R2C",'Mapa final'!$S$13),"")</f>
        <v/>
      </c>
      <c r="AB53" s="44" t="str">
        <f>IF(AND('Mapa final'!$AD$13="Muy Alta",'Mapa final'!$AF$13="Leve"),CONCATENATE("R2C",'Mapa final'!$S$13),"")</f>
        <v/>
      </c>
      <c r="AC53" s="144" t="str">
        <f>IF(AND('Mapa final'!$AD$13="Muy Alta",'Mapa final'!$AF$13="Leve"),CONCATENATE("R2C",'Mapa final'!$S$13),"")</f>
        <v/>
      </c>
      <c r="AD53" s="144" t="str">
        <f>IF(AND('Mapa final'!$AD$13="Muy Alta",'Mapa final'!$AF$13="Leve"),CONCATENATE("R2C",'Mapa final'!$S$13),"")</f>
        <v/>
      </c>
      <c r="AE53" s="144" t="str">
        <f>IF(AND('Mapa final'!$AD$13="Muy Alta",'Mapa final'!$AF$13="Leve"),CONCATENATE("R2C",'Mapa final'!$S$13),"")</f>
        <v/>
      </c>
      <c r="AF53" s="144" t="str">
        <f>IF(AND('Mapa final'!$AD$13="Muy Alta",'Mapa final'!$AF$13="Leve"),CONCATENATE("R2C",'Mapa final'!$S$13),"")</f>
        <v/>
      </c>
      <c r="AG53" s="45" t="str">
        <f>IF(AND('Mapa final'!$AD$13="Muy Alta",'Mapa final'!$AF$13="Leve"),CONCATENATE("R2C",'Mapa final'!$S$13),"")</f>
        <v/>
      </c>
      <c r="AH53" s="46" t="str">
        <f>IF(AND('Mapa final'!$AD$13="Muy Alta",'Mapa final'!$AF$13="Catastrófico"),CONCATENATE("R2C",'Mapa final'!$S$13),"")</f>
        <v/>
      </c>
      <c r="AI53" s="146" t="str">
        <f>IF(AND('Mapa final'!$AD$13="Muy Alta",'Mapa final'!$AF$13="Catastrófico"),CONCATENATE("R2C",'Mapa final'!$S$13),"")</f>
        <v/>
      </c>
      <c r="AJ53" s="146" t="str">
        <f>IF(AND('Mapa final'!$AD$13="Muy Alta",'Mapa final'!$AF$13="Catastrófico"),CONCATENATE("R2C",'Mapa final'!$S$13),"")</f>
        <v/>
      </c>
      <c r="AK53" s="146" t="str">
        <f>IF(AND('Mapa final'!$AD$13="Muy Alta",'Mapa final'!$AF$13="Catastrófico"),CONCATENATE("R2C",'Mapa final'!$S$13),"")</f>
        <v/>
      </c>
      <c r="AL53" s="146" t="str">
        <f>IF(AND('Mapa final'!$AD$13="Muy Alta",'Mapa final'!$AF$13="Catastrófico"),CONCATENATE("R2C",'Mapa final'!$S$13),"")</f>
        <v/>
      </c>
      <c r="AM53" s="47" t="str">
        <f>IF(AND('Mapa final'!$AD$13="Muy Alta",'Mapa final'!$AF$13="Catastrófico"),CONCATENATE("R2C",'Mapa final'!$S$13),"")</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26"/>
      <c r="C54" s="326"/>
      <c r="D54" s="327"/>
      <c r="E54" s="367"/>
      <c r="F54" s="365"/>
      <c r="G54" s="365"/>
      <c r="H54" s="365"/>
      <c r="I54" s="365"/>
      <c r="J54" s="65" t="str">
        <f>IF(AND('Mapa final'!$AD$13="Baja",'Mapa final'!$AF$13="Leve"),CONCATENATE("R2C",'Mapa final'!$S$13),"")</f>
        <v/>
      </c>
      <c r="K54" s="147" t="str">
        <f>IF(AND('Mapa final'!$AD$13="Baja",'Mapa final'!$AF$13="Leve"),CONCATENATE("R2C",'Mapa final'!$S$13),"")</f>
        <v/>
      </c>
      <c r="L54" s="147" t="str">
        <f>IF(AND('Mapa final'!$AD$13="Baja",'Mapa final'!$AF$13="Leve"),CONCATENATE("R2C",'Mapa final'!$S$13),"")</f>
        <v/>
      </c>
      <c r="M54" s="147" t="str">
        <f>IF(AND('Mapa final'!$AD$13="Baja",'Mapa final'!$AF$13="Leve"),CONCATENATE("R2C",'Mapa final'!$S$13),"")</f>
        <v/>
      </c>
      <c r="N54" s="147" t="str">
        <f>IF(AND('Mapa final'!$AD$13="Baja",'Mapa final'!$AF$13="Leve"),CONCATENATE("R2C",'Mapa final'!$S$13),"")</f>
        <v/>
      </c>
      <c r="O54" s="66" t="str">
        <f>IF(AND('Mapa final'!$AD$13="Baja",'Mapa final'!$AF$13="Leve"),CONCATENATE("R2C",'Mapa final'!$S$13),"")</f>
        <v/>
      </c>
      <c r="P54" s="65" t="str">
        <f>IF(AND('Mapa final'!$AD$13="Baja",'Mapa final'!$AF$13="Leve"),CONCATENATE("R2C",'Mapa final'!$S$13),"")</f>
        <v/>
      </c>
      <c r="Q54" s="147" t="str">
        <f>IF(AND('Mapa final'!$AD$13="Baja",'Mapa final'!$AF$13="Leve"),CONCATENATE("R2C",'Mapa final'!$S$13),"")</f>
        <v/>
      </c>
      <c r="R54" s="147" t="str">
        <f>IF(AND('Mapa final'!$AD$13="Baja",'Mapa final'!$AF$13="Leve"),CONCATENATE("R2C",'Mapa final'!$S$13),"")</f>
        <v/>
      </c>
      <c r="S54" s="147" t="str">
        <f>IF(AND('Mapa final'!$AD$13="Baja",'Mapa final'!$AF$13="Leve"),CONCATENATE("R2C",'Mapa final'!$S$13),"")</f>
        <v/>
      </c>
      <c r="T54" s="147" t="str">
        <f>IF(AND('Mapa final'!$AD$13="Baja",'Mapa final'!$AF$13="Leve"),CONCATENATE("R2C",'Mapa final'!$S$13),"")</f>
        <v/>
      </c>
      <c r="U54" s="66" t="str">
        <f>IF(AND('Mapa final'!$AD$13="Baja",'Mapa final'!$AF$13="Leve"),CONCATENATE("R2C",'Mapa final'!$S$13),"")</f>
        <v/>
      </c>
      <c r="V54" s="57" t="str">
        <f>IF(AND('Mapa final'!$AD$13="Alta",'Mapa final'!$AF$13="Leve"),CONCATENATE("R2C",'Mapa final'!$S$13),"")</f>
        <v/>
      </c>
      <c r="W54" s="145" t="str">
        <f>IF(AND('Mapa final'!$AD$13="Alta",'Mapa final'!$AF$13="Leve"),CONCATENATE("R2C",'Mapa final'!$S$13),"")</f>
        <v/>
      </c>
      <c r="X54" s="145" t="str">
        <f>IF(AND('Mapa final'!$AD$13="Alta",'Mapa final'!$AF$13="Leve"),CONCATENATE("R2C",'Mapa final'!$S$13),"")</f>
        <v/>
      </c>
      <c r="Y54" s="145" t="str">
        <f>IF(AND('Mapa final'!$AD$13="Alta",'Mapa final'!$AF$13="Leve"),CONCATENATE("R2C",'Mapa final'!$S$13),"")</f>
        <v/>
      </c>
      <c r="Z54" s="145" t="str">
        <f>IF(AND('Mapa final'!$AD$13="Alta",'Mapa final'!$AF$13="Leve"),CONCATENATE("R2C",'Mapa final'!$S$13),"")</f>
        <v/>
      </c>
      <c r="AA54" s="58" t="str">
        <f>IF(AND('Mapa final'!$AD$13="Alta",'Mapa final'!$AF$13="Leve"),CONCATENATE("R2C",'Mapa final'!$S$13),"")</f>
        <v/>
      </c>
      <c r="AB54" s="44" t="str">
        <f>IF(AND('Mapa final'!$AD$13="Muy Alta",'Mapa final'!$AF$13="Leve"),CONCATENATE("R2C",'Mapa final'!$S$13),"")</f>
        <v/>
      </c>
      <c r="AC54" s="144" t="str">
        <f>IF(AND('Mapa final'!$AD$13="Muy Alta",'Mapa final'!$AF$13="Leve"),CONCATENATE("R2C",'Mapa final'!$S$13),"")</f>
        <v/>
      </c>
      <c r="AD54" s="144" t="str">
        <f>IF(AND('Mapa final'!$AD$13="Muy Alta",'Mapa final'!$AF$13="Leve"),CONCATENATE("R2C",'Mapa final'!$S$13),"")</f>
        <v/>
      </c>
      <c r="AE54" s="144" t="str">
        <f>IF(AND('Mapa final'!$AD$13="Muy Alta",'Mapa final'!$AF$13="Leve"),CONCATENATE("R2C",'Mapa final'!$S$13),"")</f>
        <v/>
      </c>
      <c r="AF54" s="144" t="str">
        <f>IF(AND('Mapa final'!$AD$13="Muy Alta",'Mapa final'!$AF$13="Leve"),CONCATENATE("R2C",'Mapa final'!$S$13),"")</f>
        <v/>
      </c>
      <c r="AG54" s="45" t="str">
        <f>IF(AND('Mapa final'!$AD$13="Muy Alta",'Mapa final'!$AF$13="Leve"),CONCATENATE("R2C",'Mapa final'!$S$13),"")</f>
        <v/>
      </c>
      <c r="AH54" s="46" t="str">
        <f>IF(AND('Mapa final'!$AD$13="Muy Alta",'Mapa final'!$AF$13="Catastrófico"),CONCATENATE("R2C",'Mapa final'!$S$13),"")</f>
        <v/>
      </c>
      <c r="AI54" s="146" t="str">
        <f>IF(AND('Mapa final'!$AD$13="Muy Alta",'Mapa final'!$AF$13="Catastrófico"),CONCATENATE("R2C",'Mapa final'!$S$13),"")</f>
        <v/>
      </c>
      <c r="AJ54" s="146" t="str">
        <f>IF(AND('Mapa final'!$AD$13="Muy Alta",'Mapa final'!$AF$13="Catastrófico"),CONCATENATE("R2C",'Mapa final'!$S$13),"")</f>
        <v/>
      </c>
      <c r="AK54" s="146" t="str">
        <f>IF(AND('Mapa final'!$AD$13="Muy Alta",'Mapa final'!$AF$13="Catastrófico"),CONCATENATE("R2C",'Mapa final'!$S$13),"")</f>
        <v/>
      </c>
      <c r="AL54" s="146" t="str">
        <f>IF(AND('Mapa final'!$AD$13="Muy Alta",'Mapa final'!$AF$13="Catastrófico"),CONCATENATE("R2C",'Mapa final'!$S$13),"")</f>
        <v/>
      </c>
      <c r="AM54" s="47" t="str">
        <f>IF(AND('Mapa final'!$AD$13="Muy Alta",'Mapa final'!$AF$13="Catastrófico"),CONCATENATE("R2C",'Mapa final'!$S$13),"")</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26"/>
      <c r="C55" s="326"/>
      <c r="D55" s="327"/>
      <c r="E55" s="368"/>
      <c r="F55" s="369"/>
      <c r="G55" s="369"/>
      <c r="H55" s="369"/>
      <c r="I55" s="369"/>
      <c r="J55" s="67" t="str">
        <f>IF(AND('Mapa final'!$AD$13="Baja",'Mapa final'!$AF$13="Leve"),CONCATENATE("R2C",'Mapa final'!$S$13),"")</f>
        <v/>
      </c>
      <c r="K55" s="68" t="str">
        <f>IF(AND('Mapa final'!$AD$13="Baja",'Mapa final'!$AF$13="Leve"),CONCATENATE("R2C",'Mapa final'!$S$13),"")</f>
        <v/>
      </c>
      <c r="L55" s="68" t="str">
        <f>IF(AND('Mapa final'!$AD$13="Baja",'Mapa final'!$AF$13="Leve"),CONCATENATE("R2C",'Mapa final'!$S$13),"")</f>
        <v/>
      </c>
      <c r="M55" s="68" t="str">
        <f>IF(AND('Mapa final'!$AD$13="Baja",'Mapa final'!$AF$13="Leve"),CONCATENATE("R2C",'Mapa final'!$S$13),"")</f>
        <v/>
      </c>
      <c r="N55" s="68" t="str">
        <f>IF(AND('Mapa final'!$AD$13="Baja",'Mapa final'!$AF$13="Leve"),CONCATENATE("R2C",'Mapa final'!$S$13),"")</f>
        <v/>
      </c>
      <c r="O55" s="69" t="str">
        <f>IF(AND('Mapa final'!$AD$13="Baja",'Mapa final'!$AF$13="Leve"),CONCATENATE("R2C",'Mapa final'!$S$13),"")</f>
        <v/>
      </c>
      <c r="P55" s="67" t="str">
        <f>IF(AND('Mapa final'!$AD$13="Baja",'Mapa final'!$AF$13="Leve"),CONCATENATE("R2C",'Mapa final'!$S$13),"")</f>
        <v/>
      </c>
      <c r="Q55" s="68" t="str">
        <f>IF(AND('Mapa final'!$AD$13="Baja",'Mapa final'!$AF$13="Leve"),CONCATENATE("R2C",'Mapa final'!$S$13),"")</f>
        <v/>
      </c>
      <c r="R55" s="68" t="str">
        <f>IF(AND('Mapa final'!$AD$13="Baja",'Mapa final'!$AF$13="Leve"),CONCATENATE("R2C",'Mapa final'!$S$13),"")</f>
        <v/>
      </c>
      <c r="S55" s="68" t="str">
        <f>IF(AND('Mapa final'!$AD$13="Baja",'Mapa final'!$AF$13="Leve"),CONCATENATE("R2C",'Mapa final'!$S$13),"")</f>
        <v/>
      </c>
      <c r="T55" s="68" t="str">
        <f>IF(AND('Mapa final'!$AD$13="Baja",'Mapa final'!$AF$13="Leve"),CONCATENATE("R2C",'Mapa final'!$S$13),"")</f>
        <v/>
      </c>
      <c r="U55" s="69" t="str">
        <f>IF(AND('Mapa final'!$AD$13="Baja",'Mapa final'!$AF$13="Leve"),CONCATENATE("R2C",'Mapa final'!$S$13),"")</f>
        <v/>
      </c>
      <c r="V55" s="59" t="str">
        <f>IF(AND('Mapa final'!$AD$13="Alta",'Mapa final'!$AF$13="Leve"),CONCATENATE("R2C",'Mapa final'!$S$13),"")</f>
        <v/>
      </c>
      <c r="W55" s="60" t="str">
        <f>IF(AND('Mapa final'!$AD$13="Alta",'Mapa final'!$AF$13="Leve"),CONCATENATE("R2C",'Mapa final'!$S$13),"")</f>
        <v/>
      </c>
      <c r="X55" s="60" t="str">
        <f>IF(AND('Mapa final'!$AD$13="Alta",'Mapa final'!$AF$13="Leve"),CONCATENATE("R2C",'Mapa final'!$S$13),"")</f>
        <v/>
      </c>
      <c r="Y55" s="60" t="str">
        <f>IF(AND('Mapa final'!$AD$13="Alta",'Mapa final'!$AF$13="Leve"),CONCATENATE("R2C",'Mapa final'!$S$13),"")</f>
        <v/>
      </c>
      <c r="Z55" s="60" t="str">
        <f>IF(AND('Mapa final'!$AD$13="Alta",'Mapa final'!$AF$13="Leve"),CONCATENATE("R2C",'Mapa final'!$S$13),"")</f>
        <v/>
      </c>
      <c r="AA55" s="61" t="str">
        <f>IF(AND('Mapa final'!$AD$13="Alta",'Mapa final'!$AF$13="Leve"),CONCATENATE("R2C",'Mapa final'!$S$13),"")</f>
        <v/>
      </c>
      <c r="AB55" s="48" t="str">
        <f>IF(AND('Mapa final'!$AD$13="Muy Alta",'Mapa final'!$AF$13="Leve"),CONCATENATE("R2C",'Mapa final'!$S$13),"")</f>
        <v/>
      </c>
      <c r="AC55" s="49" t="str">
        <f>IF(AND('Mapa final'!$AD$13="Muy Alta",'Mapa final'!$AF$13="Leve"),CONCATENATE("R2C",'Mapa final'!$S$13),"")</f>
        <v/>
      </c>
      <c r="AD55" s="49" t="str">
        <f>IF(AND('Mapa final'!$AD$13="Muy Alta",'Mapa final'!$AF$13="Leve"),CONCATENATE("R2C",'Mapa final'!$S$13),"")</f>
        <v/>
      </c>
      <c r="AE55" s="49" t="str">
        <f>IF(AND('Mapa final'!$AD$13="Muy Alta",'Mapa final'!$AF$13="Leve"),CONCATENATE("R2C",'Mapa final'!$S$13),"")</f>
        <v/>
      </c>
      <c r="AF55" s="49" t="str">
        <f>IF(AND('Mapa final'!$AD$13="Muy Alta",'Mapa final'!$AF$13="Leve"),CONCATENATE("R2C",'Mapa final'!$S$13),"")</f>
        <v/>
      </c>
      <c r="AG55" s="50" t="str">
        <f>IF(AND('Mapa final'!$AD$13="Muy Alta",'Mapa final'!$AF$13="Leve"),CONCATENATE("R2C",'Mapa final'!$S$13),"")</f>
        <v/>
      </c>
      <c r="AH55" s="51" t="str">
        <f>IF(AND('Mapa final'!$AD$13="Muy Alta",'Mapa final'!$AF$13="Catastrófico"),CONCATENATE("R2C",'Mapa final'!$S$13),"")</f>
        <v/>
      </c>
      <c r="AI55" s="52" t="str">
        <f>IF(AND('Mapa final'!$AD$13="Muy Alta",'Mapa final'!$AF$13="Catastrófico"),CONCATENATE("R2C",'Mapa final'!$S$13),"")</f>
        <v/>
      </c>
      <c r="AJ55" s="52" t="str">
        <f>IF(AND('Mapa final'!$AD$13="Muy Alta",'Mapa final'!$AF$13="Catastrófico"),CONCATENATE("R2C",'Mapa final'!$S$13),"")</f>
        <v/>
      </c>
      <c r="AK55" s="52" t="str">
        <f>IF(AND('Mapa final'!$AD$13="Muy Alta",'Mapa final'!$AF$13="Catastrófico"),CONCATENATE("R2C",'Mapa final'!$S$13),"")</f>
        <v/>
      </c>
      <c r="AL55" s="52" t="str">
        <f>IF(AND('Mapa final'!$AD$13="Muy Alta",'Mapa final'!$AF$13="Catastrófico"),CONCATENATE("R2C",'Mapa final'!$S$13),"")</f>
        <v/>
      </c>
      <c r="AM55" s="53" t="str">
        <f>IF(AND('Mapa final'!$AD$13="Muy Alta",'Mapa final'!$AF$13="Catastrófico"),CONCATENATE("R2C",'Mapa final'!$S$13),"")</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64" t="s">
        <v>210</v>
      </c>
      <c r="K56" s="365"/>
      <c r="L56" s="365"/>
      <c r="M56" s="365"/>
      <c r="N56" s="365"/>
      <c r="O56" s="366"/>
      <c r="P56" s="371" t="s">
        <v>211</v>
      </c>
      <c r="Q56" s="372"/>
      <c r="R56" s="372"/>
      <c r="S56" s="372"/>
      <c r="T56" s="372"/>
      <c r="U56" s="373"/>
      <c r="V56" s="371" t="s">
        <v>212</v>
      </c>
      <c r="W56" s="372"/>
      <c r="X56" s="372"/>
      <c r="Y56" s="372"/>
      <c r="Z56" s="372"/>
      <c r="AA56" s="373"/>
      <c r="AB56" s="371" t="s">
        <v>213</v>
      </c>
      <c r="AC56" s="374"/>
      <c r="AD56" s="372"/>
      <c r="AE56" s="372"/>
      <c r="AF56" s="372"/>
      <c r="AG56" s="373"/>
      <c r="AH56" s="371" t="s">
        <v>214</v>
      </c>
      <c r="AI56" s="372"/>
      <c r="AJ56" s="372"/>
      <c r="AK56" s="372"/>
      <c r="AL56" s="372"/>
      <c r="AM56" s="373"/>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67"/>
      <c r="K57" s="365"/>
      <c r="L57" s="365"/>
      <c r="M57" s="365"/>
      <c r="N57" s="365"/>
      <c r="O57" s="366"/>
      <c r="P57" s="367"/>
      <c r="Q57" s="365"/>
      <c r="R57" s="365"/>
      <c r="S57" s="365"/>
      <c r="T57" s="365"/>
      <c r="U57" s="366"/>
      <c r="V57" s="367"/>
      <c r="W57" s="365"/>
      <c r="X57" s="365"/>
      <c r="Y57" s="365"/>
      <c r="Z57" s="365"/>
      <c r="AA57" s="366"/>
      <c r="AB57" s="367"/>
      <c r="AC57" s="365"/>
      <c r="AD57" s="365"/>
      <c r="AE57" s="365"/>
      <c r="AF57" s="365"/>
      <c r="AG57" s="366"/>
      <c r="AH57" s="367"/>
      <c r="AI57" s="365"/>
      <c r="AJ57" s="365"/>
      <c r="AK57" s="365"/>
      <c r="AL57" s="365"/>
      <c r="AM57" s="366"/>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67"/>
      <c r="K58" s="365"/>
      <c r="L58" s="365"/>
      <c r="M58" s="365"/>
      <c r="N58" s="365"/>
      <c r="O58" s="366"/>
      <c r="P58" s="367"/>
      <c r="Q58" s="365"/>
      <c r="R58" s="365"/>
      <c r="S58" s="365"/>
      <c r="T58" s="365"/>
      <c r="U58" s="366"/>
      <c r="V58" s="367"/>
      <c r="W58" s="365"/>
      <c r="X58" s="365"/>
      <c r="Y58" s="365"/>
      <c r="Z58" s="365"/>
      <c r="AA58" s="366"/>
      <c r="AB58" s="367"/>
      <c r="AC58" s="365"/>
      <c r="AD58" s="365"/>
      <c r="AE58" s="365"/>
      <c r="AF58" s="365"/>
      <c r="AG58" s="366"/>
      <c r="AH58" s="367"/>
      <c r="AI58" s="365"/>
      <c r="AJ58" s="365"/>
      <c r="AK58" s="365"/>
      <c r="AL58" s="365"/>
      <c r="AM58" s="366"/>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67"/>
      <c r="K59" s="365"/>
      <c r="L59" s="365"/>
      <c r="M59" s="365"/>
      <c r="N59" s="365"/>
      <c r="O59" s="366"/>
      <c r="P59" s="367"/>
      <c r="Q59" s="365"/>
      <c r="R59" s="365"/>
      <c r="S59" s="365"/>
      <c r="T59" s="365"/>
      <c r="U59" s="366"/>
      <c r="V59" s="367"/>
      <c r="W59" s="365"/>
      <c r="X59" s="365"/>
      <c r="Y59" s="365"/>
      <c r="Z59" s="365"/>
      <c r="AA59" s="366"/>
      <c r="AB59" s="367"/>
      <c r="AC59" s="365"/>
      <c r="AD59" s="365"/>
      <c r="AE59" s="365"/>
      <c r="AF59" s="365"/>
      <c r="AG59" s="366"/>
      <c r="AH59" s="367"/>
      <c r="AI59" s="365"/>
      <c r="AJ59" s="365"/>
      <c r="AK59" s="365"/>
      <c r="AL59" s="365"/>
      <c r="AM59" s="366"/>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67"/>
      <c r="K60" s="365"/>
      <c r="L60" s="365"/>
      <c r="M60" s="365"/>
      <c r="N60" s="365"/>
      <c r="O60" s="366"/>
      <c r="P60" s="367"/>
      <c r="Q60" s="365"/>
      <c r="R60" s="365"/>
      <c r="S60" s="365"/>
      <c r="T60" s="365"/>
      <c r="U60" s="366"/>
      <c r="V60" s="367"/>
      <c r="W60" s="365"/>
      <c r="X60" s="365"/>
      <c r="Y60" s="365"/>
      <c r="Z60" s="365"/>
      <c r="AA60" s="366"/>
      <c r="AB60" s="367"/>
      <c r="AC60" s="365"/>
      <c r="AD60" s="365"/>
      <c r="AE60" s="365"/>
      <c r="AF60" s="365"/>
      <c r="AG60" s="366"/>
      <c r="AH60" s="367"/>
      <c r="AI60" s="365"/>
      <c r="AJ60" s="365"/>
      <c r="AK60" s="365"/>
      <c r="AL60" s="365"/>
      <c r="AM60" s="366"/>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68"/>
      <c r="K61" s="369"/>
      <c r="L61" s="369"/>
      <c r="M61" s="369"/>
      <c r="N61" s="369"/>
      <c r="O61" s="370"/>
      <c r="P61" s="368"/>
      <c r="Q61" s="369"/>
      <c r="R61" s="369"/>
      <c r="S61" s="369"/>
      <c r="T61" s="369"/>
      <c r="U61" s="370"/>
      <c r="V61" s="368"/>
      <c r="W61" s="369"/>
      <c r="X61" s="369"/>
      <c r="Y61" s="369"/>
      <c r="Z61" s="369"/>
      <c r="AA61" s="370"/>
      <c r="AB61" s="368"/>
      <c r="AC61" s="369"/>
      <c r="AD61" s="369"/>
      <c r="AE61" s="369"/>
      <c r="AF61" s="369"/>
      <c r="AG61" s="370"/>
      <c r="AH61" s="368"/>
      <c r="AI61" s="369"/>
      <c r="AJ61" s="369"/>
      <c r="AK61" s="369"/>
      <c r="AL61" s="369"/>
      <c r="AM61" s="3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70"/>
      <c r="B1" s="413" t="s">
        <v>216</v>
      </c>
      <c r="C1" s="413"/>
      <c r="D1" s="413"/>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217</v>
      </c>
      <c r="D3" s="9" t="s">
        <v>117</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218</v>
      </c>
      <c r="C4" s="11" t="s">
        <v>219</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220</v>
      </c>
      <c r="C5" s="14" t="s">
        <v>221</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222</v>
      </c>
      <c r="C6" s="14" t="s">
        <v>223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224</v>
      </c>
      <c r="C7" s="14" t="s">
        <v>225</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226</v>
      </c>
      <c r="C8" s="14" t="s">
        <v>227</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14" t="s">
        <v>228</v>
      </c>
      <c r="C1" s="414"/>
      <c r="D1" s="414"/>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229</v>
      </c>
      <c r="D3" s="28" t="s">
        <v>230</v>
      </c>
      <c r="E3" s="70"/>
      <c r="F3" s="70"/>
      <c r="G3" s="70"/>
      <c r="H3" s="70"/>
      <c r="I3" s="70"/>
      <c r="J3" s="70"/>
      <c r="K3" s="70"/>
      <c r="L3" s="70"/>
      <c r="M3" s="70"/>
      <c r="N3" s="70"/>
      <c r="O3" s="70"/>
      <c r="P3" s="70"/>
      <c r="Q3" s="70"/>
      <c r="R3" s="70"/>
      <c r="S3" s="70"/>
      <c r="T3" s="70"/>
      <c r="U3" s="70"/>
    </row>
    <row r="4" spans="1:21" ht="33.75" x14ac:dyDescent="0.25">
      <c r="A4" s="90" t="s">
        <v>231</v>
      </c>
      <c r="B4" s="31" t="s">
        <v>232</v>
      </c>
      <c r="C4" s="36" t="s">
        <v>233</v>
      </c>
      <c r="D4" s="29" t="s">
        <v>234</v>
      </c>
      <c r="E4" s="70"/>
      <c r="F4" s="70"/>
      <c r="G4" s="70"/>
      <c r="H4" s="70"/>
      <c r="I4" s="70"/>
      <c r="J4" s="70"/>
      <c r="K4" s="70"/>
      <c r="L4" s="70"/>
      <c r="M4" s="70"/>
      <c r="N4" s="70"/>
      <c r="O4" s="70"/>
      <c r="P4" s="70"/>
      <c r="Q4" s="70"/>
      <c r="R4" s="70"/>
      <c r="S4" s="70"/>
      <c r="T4" s="70"/>
      <c r="U4" s="70"/>
    </row>
    <row r="5" spans="1:21" ht="101.25" x14ac:dyDescent="0.25">
      <c r="A5" s="90" t="s">
        <v>235</v>
      </c>
      <c r="B5" s="32" t="s">
        <v>236</v>
      </c>
      <c r="C5" s="37" t="s">
        <v>237</v>
      </c>
      <c r="D5" s="30" t="s">
        <v>238</v>
      </c>
      <c r="E5" s="70"/>
      <c r="F5" s="70"/>
      <c r="G5" s="70"/>
      <c r="H5" s="70"/>
      <c r="I5" s="70"/>
      <c r="J5" s="70"/>
      <c r="K5" s="70"/>
      <c r="L5" s="70"/>
      <c r="M5" s="70"/>
      <c r="N5" s="70"/>
      <c r="O5" s="70"/>
      <c r="P5" s="70"/>
      <c r="Q5" s="70"/>
      <c r="R5" s="70"/>
      <c r="S5" s="70"/>
      <c r="T5" s="70"/>
      <c r="U5" s="70"/>
    </row>
    <row r="6" spans="1:21" ht="67.5" x14ac:dyDescent="0.25">
      <c r="A6" s="90" t="s">
        <v>206</v>
      </c>
      <c r="B6" s="33" t="s">
        <v>239</v>
      </c>
      <c r="C6" s="37" t="s">
        <v>240</v>
      </c>
      <c r="D6" s="30" t="s">
        <v>241</v>
      </c>
      <c r="E6" s="70"/>
      <c r="F6" s="70"/>
      <c r="G6" s="70"/>
      <c r="H6" s="70"/>
      <c r="I6" s="70"/>
      <c r="J6" s="70"/>
      <c r="K6" s="70"/>
      <c r="L6" s="70"/>
      <c r="M6" s="70"/>
      <c r="N6" s="70"/>
      <c r="O6" s="70"/>
      <c r="P6" s="70"/>
      <c r="Q6" s="70"/>
      <c r="R6" s="70"/>
      <c r="S6" s="70"/>
      <c r="T6" s="70"/>
      <c r="U6" s="70"/>
    </row>
    <row r="7" spans="1:21" ht="101.25" x14ac:dyDescent="0.25">
      <c r="A7" s="90" t="s">
        <v>242</v>
      </c>
      <c r="B7" s="34" t="s">
        <v>243</v>
      </c>
      <c r="C7" s="37" t="s">
        <v>244</v>
      </c>
      <c r="D7" s="30" t="s">
        <v>245</v>
      </c>
      <c r="E7" s="70"/>
      <c r="F7" s="70"/>
      <c r="G7" s="70"/>
      <c r="H7" s="70"/>
      <c r="I7" s="70"/>
      <c r="J7" s="70"/>
      <c r="K7" s="70"/>
      <c r="L7" s="70"/>
      <c r="M7" s="70"/>
      <c r="N7" s="70"/>
      <c r="O7" s="70"/>
      <c r="P7" s="70"/>
      <c r="Q7" s="70"/>
      <c r="R7" s="70"/>
      <c r="S7" s="70"/>
      <c r="T7" s="70"/>
      <c r="U7" s="70"/>
    </row>
    <row r="8" spans="1:21" ht="67.5" x14ac:dyDescent="0.25">
      <c r="A8" s="90" t="s">
        <v>246</v>
      </c>
      <c r="B8" s="35" t="s">
        <v>247</v>
      </c>
      <c r="C8" s="37" t="s">
        <v>248</v>
      </c>
      <c r="D8" s="30" t="s">
        <v>249</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250</v>
      </c>
      <c r="C11" s="90" t="s">
        <v>251</v>
      </c>
      <c r="D11" s="90" t="s">
        <v>168</v>
      </c>
      <c r="E11" s="70"/>
      <c r="F11" s="70"/>
      <c r="G11" s="70"/>
      <c r="H11" s="70"/>
      <c r="I11" s="70"/>
      <c r="J11" s="70"/>
      <c r="K11" s="70"/>
      <c r="L11" s="70"/>
      <c r="M11" s="70"/>
      <c r="N11" s="70"/>
      <c r="O11" s="70"/>
      <c r="P11" s="70"/>
      <c r="Q11" s="70"/>
      <c r="R11" s="70"/>
      <c r="S11" s="70"/>
      <c r="T11" s="70"/>
      <c r="U11" s="70"/>
    </row>
    <row r="12" spans="1:21" x14ac:dyDescent="0.25">
      <c r="A12" s="90"/>
      <c r="B12" s="90" t="s">
        <v>252</v>
      </c>
      <c r="C12" s="90" t="s">
        <v>253</v>
      </c>
      <c r="D12" s="90" t="s">
        <v>254</v>
      </c>
      <c r="E12" s="70"/>
      <c r="F12" s="70"/>
      <c r="G12" s="70"/>
      <c r="H12" s="70"/>
      <c r="I12" s="70"/>
      <c r="J12" s="70"/>
      <c r="K12" s="70"/>
      <c r="L12" s="70"/>
      <c r="M12" s="70"/>
      <c r="N12" s="70"/>
      <c r="O12" s="70"/>
      <c r="P12" s="70"/>
      <c r="Q12" s="70"/>
      <c r="R12" s="70"/>
      <c r="S12" s="70"/>
      <c r="T12" s="70"/>
      <c r="U12" s="70"/>
    </row>
    <row r="13" spans="1:21" x14ac:dyDescent="0.25">
      <c r="A13" s="90"/>
      <c r="B13" s="90"/>
      <c r="C13" s="90" t="s">
        <v>255</v>
      </c>
      <c r="D13" s="90" t="s">
        <v>114</v>
      </c>
      <c r="E13" s="70"/>
      <c r="F13" s="70"/>
      <c r="G13" s="70"/>
      <c r="H13" s="70"/>
      <c r="I13" s="70"/>
      <c r="J13" s="70"/>
      <c r="K13" s="70"/>
      <c r="L13" s="70"/>
      <c r="M13" s="70"/>
      <c r="N13" s="70"/>
      <c r="O13" s="70"/>
      <c r="P13" s="70"/>
      <c r="Q13" s="70"/>
      <c r="R13" s="70"/>
      <c r="S13" s="70"/>
      <c r="T13" s="70"/>
      <c r="U13" s="70"/>
    </row>
    <row r="14" spans="1:21" x14ac:dyDescent="0.25">
      <c r="A14" s="90"/>
      <c r="B14" s="90"/>
      <c r="C14" s="90" t="s">
        <v>256</v>
      </c>
      <c r="D14" s="90" t="s">
        <v>257</v>
      </c>
      <c r="E14" s="70"/>
      <c r="F14" s="70"/>
      <c r="G14" s="70"/>
      <c r="H14" s="70"/>
      <c r="I14" s="70"/>
      <c r="J14" s="70"/>
      <c r="K14" s="70"/>
      <c r="L14" s="70"/>
      <c r="M14" s="70"/>
      <c r="N14" s="70"/>
      <c r="O14" s="70"/>
      <c r="P14" s="70"/>
      <c r="Q14" s="70"/>
      <c r="R14" s="70"/>
      <c r="S14" s="70"/>
      <c r="T14" s="70"/>
      <c r="U14" s="70"/>
    </row>
    <row r="15" spans="1:21" x14ac:dyDescent="0.25">
      <c r="A15" s="90"/>
      <c r="B15" s="90"/>
      <c r="C15" s="90" t="s">
        <v>258</v>
      </c>
      <c r="D15" s="90" t="s">
        <v>259</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260</v>
      </c>
      <c r="C209" s="22" t="s">
        <v>261</v>
      </c>
      <c r="D209" s="25" t="s">
        <v>260</v>
      </c>
      <c r="E209" s="25" t="s">
        <v>261</v>
      </c>
    </row>
    <row r="210" spans="1:8" ht="21" x14ac:dyDescent="0.35">
      <c r="A210" s="70"/>
      <c r="B210" s="23" t="s">
        <v>262</v>
      </c>
      <c r="C210" s="23" t="s">
        <v>263</v>
      </c>
      <c r="D210" t="s">
        <v>262</v>
      </c>
      <c r="F210" t="str">
        <f>IF(NOT(ISBLANK(D210)),D210,IF(NOT(ISBLANK(E210)),"     "&amp;E210,FALSE))</f>
        <v>Afectación Económica o presupuestal</v>
      </c>
      <c r="G210" t="s">
        <v>262</v>
      </c>
      <c r="H210" t="str">
        <f>IF(NOT(ISERROR(MATCH(G210,_xlfn.ANCHORARRAY(B221),0))),F223&amp;"Por favor no seleccionar los criterios de impacto",G210)</f>
        <v>❌Por favor no seleccionar los criterios de impacto</v>
      </c>
    </row>
    <row r="211" spans="1:8" ht="21" x14ac:dyDescent="0.35">
      <c r="A211" s="70"/>
      <c r="B211" s="23" t="s">
        <v>262</v>
      </c>
      <c r="C211" s="23" t="s">
        <v>237</v>
      </c>
      <c r="E211" t="s">
        <v>263</v>
      </c>
      <c r="F211" t="str">
        <f t="shared" ref="F211:F221" si="0">IF(NOT(ISBLANK(D211)),D211,IF(NOT(ISBLANK(E211)),"     "&amp;E211,FALSE))</f>
        <v xml:space="preserve">     Afectación menor a 10 SMLMV .</v>
      </c>
    </row>
    <row r="212" spans="1:8" ht="21" x14ac:dyDescent="0.35">
      <c r="A212" s="70"/>
      <c r="B212" s="23" t="s">
        <v>262</v>
      </c>
      <c r="C212" s="23" t="s">
        <v>240</v>
      </c>
      <c r="E212" t="s">
        <v>237</v>
      </c>
      <c r="F212" t="str">
        <f t="shared" si="0"/>
        <v xml:space="preserve">     Entre 10 y 50 SMLMV </v>
      </c>
    </row>
    <row r="213" spans="1:8" ht="21" x14ac:dyDescent="0.35">
      <c r="A213" s="70"/>
      <c r="B213" s="23" t="s">
        <v>262</v>
      </c>
      <c r="C213" s="23" t="s">
        <v>244</v>
      </c>
      <c r="E213" t="s">
        <v>240</v>
      </c>
      <c r="F213" t="str">
        <f t="shared" si="0"/>
        <v xml:space="preserve">     Entre 50 y 100 SMLMV </v>
      </c>
    </row>
    <row r="214" spans="1:8" ht="21" x14ac:dyDescent="0.35">
      <c r="A214" s="70"/>
      <c r="B214" s="23" t="s">
        <v>262</v>
      </c>
      <c r="C214" s="23" t="s">
        <v>248</v>
      </c>
      <c r="E214" t="s">
        <v>244</v>
      </c>
      <c r="F214" t="str">
        <f t="shared" si="0"/>
        <v xml:space="preserve">     Entre 100 y 500 SMLMV </v>
      </c>
    </row>
    <row r="215" spans="1:8" ht="21" x14ac:dyDescent="0.35">
      <c r="A215" s="70"/>
      <c r="B215" s="23" t="s">
        <v>230</v>
      </c>
      <c r="C215" s="23" t="s">
        <v>234</v>
      </c>
      <c r="E215" t="s">
        <v>248</v>
      </c>
      <c r="F215" t="str">
        <f t="shared" si="0"/>
        <v xml:space="preserve">     Mayor a 500 SMLMV </v>
      </c>
    </row>
    <row r="216" spans="1:8" ht="21" x14ac:dyDescent="0.35">
      <c r="A216" s="70"/>
      <c r="B216" s="23" t="s">
        <v>230</v>
      </c>
      <c r="C216" s="23" t="s">
        <v>238</v>
      </c>
      <c r="D216" t="s">
        <v>230</v>
      </c>
      <c r="F216" t="str">
        <f t="shared" si="0"/>
        <v>Pérdida Reputacional</v>
      </c>
    </row>
    <row r="217" spans="1:8" ht="21" x14ac:dyDescent="0.35">
      <c r="A217" s="70"/>
      <c r="B217" s="23" t="s">
        <v>230</v>
      </c>
      <c r="C217" s="23" t="s">
        <v>241</v>
      </c>
      <c r="E217" t="s">
        <v>234</v>
      </c>
      <c r="F217" t="str">
        <f t="shared" si="0"/>
        <v xml:space="preserve">     El riesgo afecta la imagen de alguna área de la organización</v>
      </c>
    </row>
    <row r="218" spans="1:8" ht="21" x14ac:dyDescent="0.35">
      <c r="A218" s="70"/>
      <c r="B218" s="23" t="s">
        <v>230</v>
      </c>
      <c r="C218" s="23" t="s">
        <v>264</v>
      </c>
      <c r="E218" t="s">
        <v>238</v>
      </c>
      <c r="F218" t="str">
        <f t="shared" si="0"/>
        <v xml:space="preserve">     El riesgo afecta la imagen de la entidad internamente, de conocimiento general, nivel interno, de junta dircetiva y accionistas y/o de provedores</v>
      </c>
    </row>
    <row r="219" spans="1:8" ht="21" x14ac:dyDescent="0.35">
      <c r="A219" s="70"/>
      <c r="B219" s="23" t="s">
        <v>230</v>
      </c>
      <c r="C219" s="23" t="s">
        <v>249</v>
      </c>
      <c r="E219" t="s">
        <v>241</v>
      </c>
      <c r="F219" t="str">
        <f t="shared" si="0"/>
        <v xml:space="preserve">     El riesgo afecta la imagen de la entidad con algunos usuarios de relevancia frente al logro de los objetivos</v>
      </c>
    </row>
    <row r="220" spans="1:8" x14ac:dyDescent="0.25">
      <c r="A220" s="70"/>
      <c r="B220" s="24"/>
      <c r="C220" s="24"/>
      <c r="E220" t="s">
        <v>264</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249</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265</v>
      </c>
    </row>
    <row r="224" spans="1:8" x14ac:dyDescent="0.25">
      <c r="B224" s="19"/>
      <c r="C224" s="19"/>
      <c r="F224" s="27" t="s">
        <v>266</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7"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15" t="s">
        <v>267</v>
      </c>
      <c r="C1" s="416"/>
      <c r="D1" s="416"/>
      <c r="E1" s="416"/>
      <c r="F1" s="417"/>
    </row>
    <row r="2" spans="2:6" ht="16.5" thickBot="1" x14ac:dyDescent="0.3">
      <c r="B2" s="76"/>
      <c r="C2" s="76"/>
      <c r="D2" s="76"/>
      <c r="E2" s="76"/>
      <c r="F2" s="76"/>
    </row>
    <row r="3" spans="2:6" ht="16.5" thickBot="1" x14ac:dyDescent="0.25">
      <c r="B3" s="419" t="s">
        <v>268</v>
      </c>
      <c r="C3" s="420"/>
      <c r="D3" s="420"/>
      <c r="E3" s="88" t="s">
        <v>269</v>
      </c>
      <c r="F3" s="89" t="s">
        <v>270</v>
      </c>
    </row>
    <row r="4" spans="2:6" ht="31.5" x14ac:dyDescent="0.2">
      <c r="B4" s="421" t="s">
        <v>271</v>
      </c>
      <c r="C4" s="423" t="s">
        <v>77</v>
      </c>
      <c r="D4" s="77" t="s">
        <v>118</v>
      </c>
      <c r="E4" s="78" t="s">
        <v>272</v>
      </c>
      <c r="F4" s="79">
        <v>0.25</v>
      </c>
    </row>
    <row r="5" spans="2:6" ht="47.25" x14ac:dyDescent="0.2">
      <c r="B5" s="422"/>
      <c r="C5" s="424"/>
      <c r="D5" s="80" t="s">
        <v>158</v>
      </c>
      <c r="E5" s="81" t="s">
        <v>273</v>
      </c>
      <c r="F5" s="82">
        <v>0.15</v>
      </c>
    </row>
    <row r="6" spans="2:6" ht="47.25" x14ac:dyDescent="0.2">
      <c r="B6" s="422"/>
      <c r="C6" s="424"/>
      <c r="D6" s="80" t="s">
        <v>274</v>
      </c>
      <c r="E6" s="81" t="s">
        <v>275</v>
      </c>
      <c r="F6" s="82">
        <v>0.1</v>
      </c>
    </row>
    <row r="7" spans="2:6" ht="63" x14ac:dyDescent="0.2">
      <c r="B7" s="422"/>
      <c r="C7" s="424" t="s">
        <v>101</v>
      </c>
      <c r="D7" s="80" t="s">
        <v>276</v>
      </c>
      <c r="E7" s="81" t="s">
        <v>277</v>
      </c>
      <c r="F7" s="82">
        <v>0.25</v>
      </c>
    </row>
    <row r="8" spans="2:6" ht="31.5" x14ac:dyDescent="0.2">
      <c r="B8" s="422"/>
      <c r="C8" s="424"/>
      <c r="D8" s="80" t="s">
        <v>119</v>
      </c>
      <c r="E8" s="81" t="s">
        <v>278</v>
      </c>
      <c r="F8" s="82">
        <v>0.15</v>
      </c>
    </row>
    <row r="9" spans="2:6" ht="47.25" x14ac:dyDescent="0.2">
      <c r="B9" s="422" t="s">
        <v>279</v>
      </c>
      <c r="C9" s="424" t="s">
        <v>103</v>
      </c>
      <c r="D9" s="80" t="s">
        <v>120</v>
      </c>
      <c r="E9" s="81" t="s">
        <v>280</v>
      </c>
      <c r="F9" s="83" t="s">
        <v>281</v>
      </c>
    </row>
    <row r="10" spans="2:6" ht="63" x14ac:dyDescent="0.2">
      <c r="B10" s="422"/>
      <c r="C10" s="424"/>
      <c r="D10" s="80" t="s">
        <v>282</v>
      </c>
      <c r="E10" s="81" t="s">
        <v>283</v>
      </c>
      <c r="F10" s="83" t="s">
        <v>281</v>
      </c>
    </row>
    <row r="11" spans="2:6" ht="47.25" x14ac:dyDescent="0.2">
      <c r="B11" s="422"/>
      <c r="C11" s="424" t="s">
        <v>104</v>
      </c>
      <c r="D11" s="80" t="s">
        <v>121</v>
      </c>
      <c r="E11" s="81" t="s">
        <v>284</v>
      </c>
      <c r="F11" s="83" t="s">
        <v>281</v>
      </c>
    </row>
    <row r="12" spans="2:6" ht="47.25" x14ac:dyDescent="0.2">
      <c r="B12" s="422"/>
      <c r="C12" s="424"/>
      <c r="D12" s="80" t="s">
        <v>141</v>
      </c>
      <c r="E12" s="81" t="s">
        <v>285</v>
      </c>
      <c r="F12" s="83" t="s">
        <v>281</v>
      </c>
    </row>
    <row r="13" spans="2:6" ht="31.5" x14ac:dyDescent="0.2">
      <c r="B13" s="422"/>
      <c r="C13" s="424" t="s">
        <v>99</v>
      </c>
      <c r="D13" s="80" t="s">
        <v>122</v>
      </c>
      <c r="E13" s="81" t="s">
        <v>286</v>
      </c>
      <c r="F13" s="83" t="s">
        <v>281</v>
      </c>
    </row>
    <row r="14" spans="2:6" ht="32.25" thickBot="1" x14ac:dyDescent="0.25">
      <c r="B14" s="425"/>
      <c r="C14" s="426"/>
      <c r="D14" s="84" t="s">
        <v>142</v>
      </c>
      <c r="E14" s="85" t="s">
        <v>287</v>
      </c>
      <c r="F14" s="86" t="s">
        <v>281</v>
      </c>
    </row>
    <row r="15" spans="2:6" ht="49.5" customHeight="1" x14ac:dyDescent="0.2">
      <c r="B15" s="418" t="s">
        <v>288</v>
      </c>
      <c r="C15" s="418"/>
      <c r="D15" s="418"/>
      <c r="E15" s="418"/>
      <c r="F15" s="418"/>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289</v>
      </c>
      <c r="E2" t="s">
        <v>290</v>
      </c>
    </row>
    <row r="3" spans="2:5" x14ac:dyDescent="0.25">
      <c r="B3" t="s">
        <v>143</v>
      </c>
      <c r="E3" t="s">
        <v>107</v>
      </c>
    </row>
    <row r="4" spans="2:5" x14ac:dyDescent="0.25">
      <c r="B4" t="s">
        <v>291</v>
      </c>
      <c r="E4" t="s">
        <v>292</v>
      </c>
    </row>
    <row r="5" spans="2:5" x14ac:dyDescent="0.25">
      <c r="B5" t="s">
        <v>123</v>
      </c>
    </row>
    <row r="8" spans="2:5" x14ac:dyDescent="0.25">
      <c r="B8" t="s">
        <v>293</v>
      </c>
    </row>
    <row r="9" spans="2:5" x14ac:dyDescent="0.25">
      <c r="B9" t="s">
        <v>128</v>
      </c>
    </row>
    <row r="10" spans="2:5" x14ac:dyDescent="0.25">
      <c r="B10" t="s">
        <v>174</v>
      </c>
    </row>
    <row r="13" spans="2:5" x14ac:dyDescent="0.25">
      <c r="B13" t="s">
        <v>294</v>
      </c>
    </row>
    <row r="14" spans="2:5" x14ac:dyDescent="0.25">
      <c r="B14" t="s">
        <v>111</v>
      </c>
    </row>
    <row r="15" spans="2:5" x14ac:dyDescent="0.25">
      <c r="B15" t="s">
        <v>295</v>
      </c>
    </row>
    <row r="16" spans="2:5" x14ac:dyDescent="0.25">
      <c r="B16" t="s">
        <v>296</v>
      </c>
    </row>
    <row r="17" spans="2:2" x14ac:dyDescent="0.25">
      <c r="B17" t="s">
        <v>297</v>
      </c>
    </row>
    <row r="18" spans="2:2" x14ac:dyDescent="0.25">
      <c r="B18" t="s">
        <v>298</v>
      </c>
    </row>
    <row r="19" spans="2:2" x14ac:dyDescent="0.25">
      <c r="B19" t="s">
        <v>155</v>
      </c>
    </row>
  </sheetData>
  <sortState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5A14CF-A4C3-48E9-A377-8EC1F322047A}">
  <ds:schemaRefs>
    <ds:schemaRef ds:uri="1127acbe-e978-470f-969f-333cb0dcd145"/>
    <ds:schemaRef ds:uri="http://purl.org/dc/terms/"/>
    <ds:schemaRef ds:uri="b55ffc4c-b392-4610-b856-514911c59727"/>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2A6ECFE7-DD79-4202-BD3E-4CF23A0DB3BE}">
  <ds:schemaRefs>
    <ds:schemaRef ds:uri="http://schemas.microsoft.com/sharepoint/v3/contenttype/forms"/>
  </ds:schemaRefs>
</ds:datastoreItem>
</file>

<file path=customXml/itemProps3.xml><?xml version="1.0" encoding="utf-8"?>
<ds:datastoreItem xmlns:ds="http://schemas.openxmlformats.org/officeDocument/2006/customXml" ds:itemID="{206C5B20-8B4A-42DF-A3E9-11C1E8076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dcterms:created xsi:type="dcterms:W3CDTF">2020-03-24T23:12:47Z</dcterms:created>
  <dcterms:modified xsi:type="dcterms:W3CDTF">2024-09-16T18:08:31Z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