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124226"/>
  <mc:AlternateContent xmlns:mc="http://schemas.openxmlformats.org/markup-compatibility/2006">
    <mc:Choice Requires="x15">
      <x15ac:absPath xmlns:x15ac="http://schemas.microsoft.com/office/spreadsheetml/2010/11/ac" url="https://itceduco-my.sharepoint.com/personal/estadistica_itc_edu_co/Documents/D.F.P.G/6. 2024/4. Riesgos/2° línea de defensa/"/>
    </mc:Choice>
  </mc:AlternateContent>
  <xr:revisionPtr revIDLastSave="15" documentId="13_ncr:1_{A61CE706-3BFF-4F3B-BDA1-88E56851C4C6}" xr6:coauthVersionLast="47" xr6:coauthVersionMax="47" xr10:uidLastSave="{B25A8D8C-252A-4864-8ACC-9F776036ADDE}"/>
  <bookViews>
    <workbookView xWindow="-120" yWindow="-120" windowWidth="20730" windowHeight="11160" tabRatio="837"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1" l="1"/>
  <c r="L13" i="1"/>
  <c r="L12" i="1"/>
  <c r="L11" i="1"/>
  <c r="Y14" i="1" l="1"/>
  <c r="V13" i="1"/>
  <c r="V14" i="1"/>
  <c r="V12" i="1"/>
  <c r="Y12" i="1"/>
  <c r="Y13" i="1"/>
  <c r="M12" i="1"/>
  <c r="M13" i="1"/>
  <c r="M14" i="1"/>
  <c r="AD12" i="1" l="1"/>
  <c r="AD14" i="1"/>
  <c r="AD13" i="1"/>
  <c r="AE13" i="1" l="1"/>
  <c r="AF13" i="1"/>
  <c r="AE14" i="1"/>
  <c r="AF14" i="1"/>
  <c r="AE12" i="1"/>
  <c r="AF12" i="1"/>
  <c r="L19" i="1"/>
  <c r="Y11" i="1" l="1"/>
  <c r="F221" i="13" l="1"/>
  <c r="F211" i="13"/>
  <c r="F212" i="13"/>
  <c r="F213" i="13"/>
  <c r="F214" i="13"/>
  <c r="F215" i="13"/>
  <c r="F216" i="13"/>
  <c r="F217" i="13"/>
  <c r="F218" i="13"/>
  <c r="F219" i="13"/>
  <c r="F220" i="13"/>
  <c r="F210" i="13"/>
  <c r="B221" i="13" a="1"/>
  <c r="B221" i="13" l="1"/>
  <c r="O12" i="1" l="1"/>
  <c r="O13" i="1"/>
  <c r="O14" i="1"/>
  <c r="P14" i="1" s="1"/>
  <c r="H210" i="13"/>
  <c r="R14" i="1" l="1"/>
  <c r="J44" i="18"/>
  <c r="Q14" i="1"/>
  <c r="AH14" i="1" s="1"/>
  <c r="AG14" i="1" s="1"/>
  <c r="P13" i="1"/>
  <c r="P12" i="1"/>
  <c r="V11" i="1"/>
  <c r="R13" i="1" l="1"/>
  <c r="N42" i="18"/>
  <c r="L40" i="18"/>
  <c r="R12" i="1"/>
  <c r="Q12" i="1"/>
  <c r="AH12" i="1" s="1"/>
  <c r="AG12" i="1" s="1"/>
  <c r="AI12" i="1" s="1"/>
  <c r="Q13" i="1"/>
  <c r="AH13" i="1" s="1"/>
  <c r="AG13" i="1" s="1"/>
  <c r="AI14" i="1"/>
  <c r="M49" i="19"/>
  <c r="K47" i="19"/>
  <c r="M11" i="1"/>
  <c r="AD11" i="1" s="1"/>
  <c r="AE11" i="1" s="1"/>
  <c r="AI13" i="1" l="1"/>
  <c r="L48" i="19"/>
  <c r="AF11" i="1"/>
  <c r="O11" i="1" l="1"/>
  <c r="P11" i="1" s="1"/>
  <c r="AL18" i="18" l="1"/>
  <c r="AJ24" i="18"/>
  <c r="N6" i="18"/>
  <c r="V16" i="18"/>
  <c r="R14" i="18"/>
  <c r="V44" i="18"/>
  <c r="AH34" i="18"/>
  <c r="AB10" i="18"/>
  <c r="J10" i="18"/>
  <c r="L42" i="18"/>
  <c r="AB36" i="18"/>
  <c r="AJ44" i="18"/>
  <c r="J38" i="18"/>
  <c r="Z6" i="18"/>
  <c r="AL8" i="18"/>
  <c r="Z20" i="18"/>
  <c r="J18" i="18"/>
  <c r="Z32" i="18"/>
  <c r="AJ8" i="18"/>
  <c r="AL40" i="18"/>
  <c r="AL20" i="18"/>
  <c r="AJ22" i="18"/>
  <c r="P6" i="18"/>
  <c r="X12" i="18"/>
  <c r="N34" i="18"/>
  <c r="AL32" i="18"/>
  <c r="AB14" i="18"/>
  <c r="R28" i="18"/>
  <c r="V42" i="18"/>
  <c r="AH30" i="18"/>
  <c r="AB30" i="18"/>
  <c r="T14" i="18"/>
  <c r="N24" i="18"/>
  <c r="R10" i="18"/>
  <c r="AD16" i="18"/>
  <c r="T16" i="18"/>
  <c r="R30" i="18"/>
  <c r="AJ38" i="18"/>
  <c r="N44" i="18"/>
  <c r="AH10" i="18"/>
  <c r="R11" i="1"/>
  <c r="AJ30" i="18"/>
  <c r="T34" i="18"/>
  <c r="X32" i="18"/>
  <c r="AB8" i="18"/>
  <c r="AL22" i="18"/>
  <c r="AB22" i="18"/>
  <c r="X44" i="18"/>
  <c r="AL38" i="18"/>
  <c r="N10" i="18"/>
  <c r="N8" i="18"/>
  <c r="AD44" i="18"/>
  <c r="T26" i="18"/>
  <c r="X38" i="18"/>
  <c r="AH24" i="18"/>
  <c r="Z16" i="18"/>
  <c r="AF20" i="18"/>
  <c r="AJ10" i="18"/>
  <c r="J16" i="18"/>
  <c r="AD8" i="18"/>
  <c r="Z10" i="18"/>
  <c r="AF14" i="18"/>
  <c r="V18" i="18"/>
  <c r="R18" i="18"/>
  <c r="V30" i="18"/>
  <c r="AH40" i="18"/>
  <c r="AL14" i="18"/>
  <c r="AJ26" i="18"/>
  <c r="AD10" i="18"/>
  <c r="AD40" i="18"/>
  <c r="AD6" i="18"/>
  <c r="R38" i="18"/>
  <c r="L12" i="18"/>
  <c r="AD42" i="18"/>
  <c r="N26" i="18"/>
  <c r="J30" i="18"/>
  <c r="AJ18" i="18"/>
  <c r="T20" i="18"/>
  <c r="AL42" i="18"/>
  <c r="T36" i="18"/>
  <c r="J12" i="18"/>
  <c r="Z14" i="18"/>
  <c r="P28" i="18"/>
  <c r="Z40" i="18"/>
  <c r="AL28" i="18"/>
  <c r="AF24" i="18"/>
  <c r="AB34" i="18"/>
  <c r="X14" i="18"/>
  <c r="AD38" i="18"/>
  <c r="AF34" i="18"/>
  <c r="P14" i="18"/>
  <c r="J8" i="18"/>
  <c r="P26" i="18"/>
  <c r="AH26" i="18"/>
  <c r="AD30" i="18"/>
  <c r="AF28" i="18"/>
  <c r="P12" i="18"/>
  <c r="N38" i="18"/>
  <c r="V34" i="18"/>
  <c r="J34" i="18"/>
  <c r="AF10" i="18"/>
  <c r="T22" i="18"/>
  <c r="J32" i="18"/>
  <c r="T32" i="18"/>
  <c r="AF22" i="18"/>
  <c r="V36" i="18"/>
  <c r="Z26" i="18"/>
  <c r="V26" i="18"/>
  <c r="AJ34" i="18"/>
  <c r="T10" i="18"/>
  <c r="Z28" i="18"/>
  <c r="AH22" i="18"/>
  <c r="V40" i="18"/>
  <c r="AB28" i="18"/>
  <c r="N14" i="18"/>
  <c r="AL12" i="18"/>
  <c r="AH28" i="18"/>
  <c r="AL6" i="18"/>
  <c r="AB26" i="18"/>
  <c r="R40" i="18"/>
  <c r="R24" i="18"/>
  <c r="AD20" i="18"/>
  <c r="N18" i="18"/>
  <c r="R34" i="18"/>
  <c r="L36" i="18"/>
  <c r="P32" i="18"/>
  <c r="AB12" i="18"/>
  <c r="Z44" i="18"/>
  <c r="V8" i="18"/>
  <c r="V24" i="18"/>
  <c r="AH42" i="18"/>
  <c r="R44" i="18"/>
  <c r="X20" i="18"/>
  <c r="AH8" i="18"/>
  <c r="L18" i="18"/>
  <c r="J14" i="18"/>
  <c r="Z34" i="18"/>
  <c r="AF40" i="18"/>
  <c r="AB16" i="18"/>
  <c r="V12" i="18"/>
  <c r="AF38" i="18"/>
  <c r="P24" i="18"/>
  <c r="L34" i="18"/>
  <c r="AF8" i="18"/>
  <c r="AD24" i="18"/>
  <c r="AD34" i="18"/>
  <c r="L8" i="18"/>
  <c r="R22" i="18"/>
  <c r="AD18" i="18"/>
  <c r="AF44" i="18"/>
  <c r="AD22" i="18"/>
  <c r="N12" i="18"/>
  <c r="AD14" i="18"/>
  <c r="T28" i="18"/>
  <c r="X42" i="18"/>
  <c r="AJ32" i="18"/>
  <c r="AJ20" i="18"/>
  <c r="AH32" i="18"/>
  <c r="AF18" i="18"/>
  <c r="L20" i="18"/>
  <c r="AB40" i="18"/>
  <c r="J6" i="18"/>
  <c r="AF12" i="18"/>
  <c r="AF36" i="18"/>
  <c r="J24" i="18"/>
  <c r="L32" i="18"/>
  <c r="P8" i="18"/>
  <c r="P22" i="18"/>
  <c r="V10" i="18"/>
  <c r="Z42" i="18"/>
  <c r="AD12" i="18"/>
  <c r="AB42" i="18"/>
  <c r="L26" i="18"/>
  <c r="N36" i="18"/>
  <c r="AH18" i="18"/>
  <c r="X34" i="18"/>
  <c r="X10" i="18"/>
  <c r="L22" i="18"/>
  <c r="J42" i="18"/>
  <c r="T24" i="18"/>
  <c r="J20" i="18"/>
  <c r="V22" i="18"/>
  <c r="AB24" i="18"/>
  <c r="AF42" i="18"/>
  <c r="N30" i="18"/>
  <c r="AJ14" i="18"/>
  <c r="AL36" i="18"/>
  <c r="L28" i="18"/>
  <c r="X8" i="18"/>
  <c r="AB32" i="18"/>
  <c r="X28" i="18"/>
  <c r="R16" i="18"/>
  <c r="AB20" i="18"/>
  <c r="AD36" i="18"/>
  <c r="AB18" i="18"/>
  <c r="AB6" i="18"/>
  <c r="P38" i="18"/>
  <c r="J36" i="18"/>
  <c r="AJ40" i="18"/>
  <c r="X26" i="18"/>
  <c r="X30" i="18"/>
  <c r="AD32" i="18"/>
  <c r="J40" i="18"/>
  <c r="AJ36" i="18"/>
  <c r="P30" i="18"/>
  <c r="N22" i="18"/>
  <c r="V6" i="18"/>
  <c r="P36" i="18"/>
  <c r="L10" i="18"/>
  <c r="AF32" i="18"/>
  <c r="R8" i="18"/>
  <c r="X22" i="18"/>
  <c r="P40" i="18"/>
  <c r="AH36" i="18"/>
  <c r="AL34" i="18"/>
  <c r="AF16" i="18"/>
  <c r="P18" i="18"/>
  <c r="V14" i="18"/>
  <c r="X16" i="18"/>
  <c r="V20" i="18"/>
  <c r="L16" i="18"/>
  <c r="AL44" i="18"/>
  <c r="N28" i="18"/>
  <c r="Z8" i="18"/>
  <c r="AD28" i="18"/>
  <c r="Z24" i="18"/>
  <c r="T42" i="18"/>
  <c r="N20" i="18"/>
  <c r="R32" i="18"/>
  <c r="J28" i="18"/>
  <c r="X24" i="18"/>
  <c r="X40" i="18"/>
  <c r="P16" i="18"/>
  <c r="X36" i="18"/>
  <c r="J22" i="18"/>
  <c r="R12" i="18"/>
  <c r="AB38" i="18"/>
  <c r="L24" i="18"/>
  <c r="N32" i="18"/>
  <c r="AH20" i="18"/>
  <c r="AL30" i="18"/>
  <c r="AJ16" i="18"/>
  <c r="J26" i="18"/>
  <c r="Z36" i="18"/>
  <c r="R20" i="18"/>
  <c r="X18" i="18"/>
  <c r="T8" i="18"/>
  <c r="AD26" i="18"/>
  <c r="Z22" i="18"/>
  <c r="T40" i="18"/>
  <c r="AH38" i="18"/>
  <c r="L44" i="18"/>
  <c r="AB44" i="18"/>
  <c r="R42" i="18"/>
  <c r="P10" i="18"/>
  <c r="AF30" i="18"/>
  <c r="V28" i="18"/>
  <c r="L38" i="18"/>
  <c r="AL24" i="18"/>
  <c r="AH12" i="18"/>
  <c r="AL10" i="18"/>
  <c r="T44" i="18"/>
  <c r="V38" i="18"/>
  <c r="AF26" i="18"/>
  <c r="P42" i="18"/>
  <c r="AL26" i="18"/>
  <c r="AJ28" i="18"/>
  <c r="R26" i="18"/>
  <c r="N16" i="18"/>
  <c r="AF6" i="18"/>
  <c r="T6" i="18"/>
  <c r="AJ12" i="18"/>
  <c r="P44" i="18"/>
  <c r="Z18" i="18"/>
  <c r="P20" i="18"/>
  <c r="Z30" i="18"/>
  <c r="AJ42" i="18"/>
  <c r="AH14" i="18"/>
  <c r="AH44" i="18"/>
  <c r="Z38" i="18"/>
  <c r="R6" i="18"/>
  <c r="T38" i="18"/>
  <c r="T12" i="18"/>
  <c r="N40" i="18"/>
  <c r="X6" i="18"/>
  <c r="R36" i="18"/>
  <c r="AH6" i="18"/>
  <c r="AH16" i="18"/>
  <c r="AL16" i="18"/>
  <c r="Z12" i="18"/>
  <c r="P34" i="18"/>
  <c r="T30" i="18"/>
  <c r="T18" i="18"/>
  <c r="V32" i="18"/>
  <c r="L30" i="18"/>
  <c r="AJ6" i="18"/>
  <c r="L14" i="18"/>
  <c r="L6" i="18"/>
  <c r="Q11" i="1"/>
  <c r="AH11" i="1" l="1"/>
  <c r="AG11" i="1" s="1"/>
  <c r="U46" i="19" l="1"/>
  <c r="O47" i="19"/>
  <c r="O40" i="19"/>
  <c r="P47" i="19"/>
  <c r="J48" i="19"/>
  <c r="J41" i="19"/>
  <c r="AA49" i="19"/>
  <c r="S38" i="19"/>
  <c r="W43" i="19"/>
  <c r="AA31" i="19"/>
  <c r="M29" i="19"/>
  <c r="Q34" i="19"/>
  <c r="U23" i="19"/>
  <c r="M16" i="19"/>
  <c r="Q51" i="19"/>
  <c r="M52" i="19"/>
  <c r="K45" i="19"/>
  <c r="V54" i="19"/>
  <c r="T40" i="19"/>
  <c r="X45" i="19"/>
  <c r="J26" i="19"/>
  <c r="N31" i="19"/>
  <c r="R17" i="19"/>
  <c r="J20" i="19"/>
  <c r="AM18" i="19"/>
  <c r="R55" i="19"/>
  <c r="N38" i="19"/>
  <c r="Y47" i="19"/>
  <c r="Q37" i="19"/>
  <c r="U42" i="19"/>
  <c r="Y29" i="19"/>
  <c r="K28" i="19"/>
  <c r="O33" i="19"/>
  <c r="S21" i="19"/>
  <c r="P53" i="19"/>
  <c r="L54" i="19"/>
  <c r="K37" i="19"/>
  <c r="AA55" i="19"/>
  <c r="S41" i="19"/>
  <c r="W27" i="19"/>
  <c r="U26" i="19"/>
  <c r="M32" i="19"/>
  <c r="Q19" i="19"/>
  <c r="O21" i="19"/>
  <c r="Q46" i="19"/>
  <c r="L37" i="19"/>
  <c r="Z41" i="19"/>
  <c r="P27" i="19"/>
  <c r="R20" i="19"/>
  <c r="AJ18" i="19"/>
  <c r="AK29" i="19"/>
  <c r="AI40" i="19"/>
  <c r="AM50" i="19"/>
  <c r="AK13" i="19"/>
  <c r="AD32" i="19"/>
  <c r="M47" i="19"/>
  <c r="Z54" i="19"/>
  <c r="V26" i="19"/>
  <c r="R31" i="19"/>
  <c r="N19" i="19"/>
  <c r="AH23" i="19"/>
  <c r="AL33" i="19"/>
  <c r="AJ44" i="19"/>
  <c r="AH55" i="19"/>
  <c r="AM7" i="19"/>
  <c r="AE36" i="19"/>
  <c r="N40" i="19"/>
  <c r="U39" i="19"/>
  <c r="W34" i="19"/>
  <c r="S35" i="19"/>
  <c r="L16" i="19"/>
  <c r="AI27" i="19"/>
  <c r="AM37" i="19"/>
  <c r="AK48" i="19"/>
  <c r="AI11" i="19"/>
  <c r="AB30" i="19"/>
  <c r="T50" i="19"/>
  <c r="Z49" i="19"/>
  <c r="V43" i="19"/>
  <c r="L29" i="19"/>
  <c r="T23" i="19"/>
  <c r="AL20" i="19"/>
  <c r="AJ31" i="19"/>
  <c r="AH42" i="19"/>
  <c r="AL52" i="19"/>
  <c r="AJ15" i="19"/>
  <c r="AC34" i="19"/>
  <c r="O52" i="19"/>
  <c r="R37" i="19"/>
  <c r="Z29" i="19"/>
  <c r="P33" i="19"/>
  <c r="O22" i="19"/>
  <c r="AM24" i="19"/>
  <c r="AK35" i="19"/>
  <c r="AI46" i="19"/>
  <c r="AM8" i="19"/>
  <c r="AF27" i="19"/>
  <c r="U48" i="19"/>
  <c r="V48" i="19"/>
  <c r="Y42" i="19"/>
  <c r="O28" i="19"/>
  <c r="Q22" i="19"/>
  <c r="AM19" i="19"/>
  <c r="AK30" i="19"/>
  <c r="AI41" i="19"/>
  <c r="N28" i="19"/>
  <c r="AH41" i="19"/>
  <c r="AE30" i="19"/>
  <c r="AB46" i="19"/>
  <c r="Z16" i="19"/>
  <c r="AD21" i="19"/>
  <c r="AB6" i="19"/>
  <c r="T10" i="19"/>
  <c r="AD13" i="19"/>
  <c r="J12" i="19"/>
  <c r="V37" i="19"/>
  <c r="AJ25" i="19"/>
  <c r="AM11" i="19"/>
  <c r="AC42" i="19"/>
  <c r="AG52" i="19"/>
  <c r="AE19" i="19"/>
  <c r="W25" i="19"/>
  <c r="AG8" i="19"/>
  <c r="Y12" i="19"/>
  <c r="K8" i="19"/>
  <c r="U51" i="19"/>
  <c r="T24" i="19"/>
  <c r="AJ49" i="19"/>
  <c r="AD38" i="19"/>
  <c r="AB49" i="19"/>
  <c r="AF17" i="19"/>
  <c r="X23" i="19"/>
  <c r="AB7" i="19"/>
  <c r="T11" i="19"/>
  <c r="AD14" i="19"/>
  <c r="J15" i="19"/>
  <c r="V33" i="19"/>
  <c r="AJ37" i="19"/>
  <c r="AB28" i="19"/>
  <c r="AC45" i="19"/>
  <c r="AG55" i="19"/>
  <c r="Y21" i="19"/>
  <c r="W6" i="19"/>
  <c r="AG9" i="19"/>
  <c r="Y13" i="19"/>
  <c r="K11" i="19"/>
  <c r="Q48" i="19"/>
  <c r="L49" i="19"/>
  <c r="K42" i="19"/>
  <c r="R48" i="19"/>
  <c r="N49" i="19"/>
  <c r="L42" i="19"/>
  <c r="W51" i="19"/>
  <c r="AA38" i="19"/>
  <c r="S44" i="19"/>
  <c r="W33" i="19"/>
  <c r="U29" i="19"/>
  <c r="M35" i="19"/>
  <c r="Q25" i="19"/>
  <c r="AH16" i="19"/>
  <c r="S52" i="19"/>
  <c r="O53" i="19"/>
  <c r="M36" i="19"/>
  <c r="X55" i="19"/>
  <c r="P41" i="19"/>
  <c r="Z26" i="19"/>
  <c r="R26" i="19"/>
  <c r="J32" i="19"/>
  <c r="T18" i="19"/>
  <c r="L21" i="19"/>
  <c r="P46" i="19"/>
  <c r="O46" i="19"/>
  <c r="J40" i="19"/>
  <c r="AA48" i="19"/>
  <c r="Y37" i="19"/>
  <c r="Q43" i="19"/>
  <c r="AA30" i="19"/>
  <c r="S28" i="19"/>
  <c r="K34" i="19"/>
  <c r="U22" i="19"/>
  <c r="R54" i="19"/>
  <c r="N55" i="19"/>
  <c r="Y46" i="19"/>
  <c r="W36" i="19"/>
  <c r="AA41" i="19"/>
  <c r="Y28" i="19"/>
  <c r="Q27" i="19"/>
  <c r="U32" i="19"/>
  <c r="S20" i="19"/>
  <c r="K23" i="19"/>
  <c r="R49" i="19"/>
  <c r="V49" i="19"/>
  <c r="R43" i="19"/>
  <c r="T28" i="19"/>
  <c r="P23" i="19"/>
  <c r="AI20" i="19"/>
  <c r="AM30" i="19"/>
  <c r="AK41" i="19"/>
  <c r="AI52" i="19"/>
  <c r="AM14" i="19"/>
  <c r="AF33" i="19"/>
  <c r="M51" i="19"/>
  <c r="X36" i="19"/>
  <c r="Z28" i="19"/>
  <c r="J33" i="19"/>
  <c r="J22" i="19"/>
  <c r="AJ24" i="19"/>
  <c r="AH35" i="19"/>
  <c r="AL45" i="19"/>
  <c r="AJ8" i="19"/>
  <c r="AC27" i="19"/>
  <c r="AG37" i="19"/>
  <c r="M44" i="19"/>
  <c r="Y40" i="19"/>
  <c r="O26" i="19"/>
  <c r="Q18" i="19"/>
  <c r="AM16" i="19"/>
  <c r="AK28" i="19"/>
  <c r="AI39" i="19"/>
  <c r="AM49" i="19"/>
  <c r="AK12" i="19"/>
  <c r="AD31" i="19"/>
  <c r="S54" i="19"/>
  <c r="X52" i="19"/>
  <c r="Z44" i="19"/>
  <c r="P30" i="19"/>
  <c r="K18" i="19"/>
  <c r="AH22" i="19"/>
  <c r="AL32" i="19"/>
  <c r="AJ43" i="19"/>
  <c r="AH54" i="19"/>
  <c r="AL6" i="19"/>
  <c r="AE35" i="19"/>
  <c r="J38" i="19"/>
  <c r="V38" i="19"/>
  <c r="X32" i="19"/>
  <c r="T34" i="19"/>
  <c r="O24" i="19"/>
  <c r="AI26" i="19"/>
  <c r="AM36" i="19"/>
  <c r="AK47" i="19"/>
  <c r="AI10" i="19"/>
  <c r="AB29" i="19"/>
  <c r="P52" i="19"/>
  <c r="AA50" i="19"/>
  <c r="Q44" i="19"/>
  <c r="S29" i="19"/>
  <c r="U24" i="19"/>
  <c r="AI21" i="19"/>
  <c r="AM31" i="19"/>
  <c r="AK42" i="19"/>
  <c r="R33" i="19"/>
  <c r="AI45" i="19"/>
  <c r="AE33" i="19"/>
  <c r="AD47" i="19"/>
  <c r="V17" i="19"/>
  <c r="Z22" i="19"/>
  <c r="R7" i="19"/>
  <c r="AB10" i="19"/>
  <c r="T14" i="19"/>
  <c r="L13" i="19"/>
  <c r="Z42" i="19"/>
  <c r="AL30" i="19"/>
  <c r="AL15" i="19"/>
  <c r="AE43" i="19"/>
  <c r="AC54" i="19"/>
  <c r="AA20" i="19"/>
  <c r="AE25" i="19"/>
  <c r="W9" i="19"/>
  <c r="AG12" i="19"/>
  <c r="M9" i="19"/>
  <c r="O38" i="19"/>
  <c r="J25" i="19"/>
  <c r="AI53" i="19"/>
  <c r="AF39" i="19"/>
  <c r="AD50" i="19"/>
  <c r="AB18" i="19"/>
  <c r="AF23" i="19"/>
  <c r="R8" i="19"/>
  <c r="S49" i="19"/>
  <c r="O50" i="19"/>
  <c r="M43" i="19"/>
  <c r="T49" i="19"/>
  <c r="J51" i="19"/>
  <c r="N43" i="19"/>
  <c r="Y52" i="19"/>
  <c r="W39" i="19"/>
  <c r="AA44" i="19"/>
  <c r="Y34" i="19"/>
  <c r="Q30" i="19"/>
  <c r="U35" i="19"/>
  <c r="M18" i="19"/>
  <c r="AJ17" i="19"/>
  <c r="U53" i="19"/>
  <c r="K55" i="19"/>
  <c r="V46" i="19"/>
  <c r="T36" i="19"/>
  <c r="X41" i="19"/>
  <c r="V28" i="19"/>
  <c r="N27" i="19"/>
  <c r="R32" i="19"/>
  <c r="P20" i="19"/>
  <c r="N22" i="19"/>
  <c r="R47" i="19"/>
  <c r="M48" i="19"/>
  <c r="L41" i="19"/>
  <c r="W50" i="19"/>
  <c r="U38" i="19"/>
  <c r="Y43" i="19"/>
  <c r="W32" i="19"/>
  <c r="O29" i="19"/>
  <c r="S34" i="19"/>
  <c r="Q24" i="19"/>
  <c r="T55" i="19"/>
  <c r="J39" i="19"/>
  <c r="AA47" i="19"/>
  <c r="S37" i="19"/>
  <c r="W42" i="19"/>
  <c r="AA29" i="19"/>
  <c r="M28" i="19"/>
  <c r="Q33" i="19"/>
  <c r="U21" i="19"/>
  <c r="M24" i="19"/>
  <c r="Q53" i="19"/>
  <c r="Z51" i="19"/>
  <c r="V44" i="19"/>
  <c r="L30" i="19"/>
  <c r="S25" i="19"/>
  <c r="AK21" i="19"/>
  <c r="AI32" i="19"/>
  <c r="AM42" i="19"/>
  <c r="AK53" i="19"/>
  <c r="AI6" i="19"/>
  <c r="AB35" i="19"/>
  <c r="N54" i="19"/>
  <c r="P38" i="19"/>
  <c r="X31" i="19"/>
  <c r="N34" i="19"/>
  <c r="K24" i="19"/>
  <c r="AL25" i="19"/>
  <c r="AJ36" i="19"/>
  <c r="AH47" i="19"/>
  <c r="AL9" i="19"/>
  <c r="AE28" i="19"/>
  <c r="T46" i="19"/>
  <c r="X46" i="19"/>
  <c r="Q42" i="19"/>
  <c r="S27" i="19"/>
  <c r="U20" i="19"/>
  <c r="AH19" i="19"/>
  <c r="AM29" i="19"/>
  <c r="AK40" i="19"/>
  <c r="AI51" i="19"/>
  <c r="AM13" i="19"/>
  <c r="AF32" i="19"/>
  <c r="N48" i="19"/>
  <c r="V55" i="19"/>
  <c r="X26" i="19"/>
  <c r="T31" i="19"/>
  <c r="L20" i="19"/>
  <c r="AJ23" i="19"/>
  <c r="AH34" i="19"/>
  <c r="AL44" i="19"/>
  <c r="AJ55" i="19"/>
  <c r="AC26" i="19"/>
  <c r="AG36" i="19"/>
  <c r="O41" i="19"/>
  <c r="Z39" i="19"/>
  <c r="V35" i="19"/>
  <c r="R16" i="19"/>
  <c r="K17" i="19"/>
  <c r="AK27" i="19"/>
  <c r="AI38" i="19"/>
  <c r="AM48" i="19"/>
  <c r="AK11" i="19"/>
  <c r="AD30" i="19"/>
  <c r="U55" i="19"/>
  <c r="Y53" i="19"/>
  <c r="U45" i="19"/>
  <c r="K31" i="19"/>
  <c r="J19" i="19"/>
  <c r="AK22" i="19"/>
  <c r="AI33" i="19"/>
  <c r="P48" i="19"/>
  <c r="P22" i="19"/>
  <c r="AH49" i="19"/>
  <c r="AD37" i="19"/>
  <c r="AF48" i="19"/>
  <c r="AD17" i="19"/>
  <c r="V23" i="19"/>
  <c r="Z7" i="19"/>
  <c r="R11" i="19"/>
  <c r="AB14" i="19"/>
  <c r="N14" i="19"/>
  <c r="X30" i="19"/>
  <c r="AH36" i="19"/>
  <c r="AG26" i="19"/>
  <c r="AG44" i="19"/>
  <c r="AE55" i="19"/>
  <c r="W21" i="19"/>
  <c r="U6" i="19"/>
  <c r="AE9" i="19"/>
  <c r="W13" i="19"/>
  <c r="O10" i="19"/>
  <c r="Z50" i="19"/>
  <c r="AH21" i="19"/>
  <c r="AH9" i="19"/>
  <c r="AB41" i="19"/>
  <c r="AF51" i="19"/>
  <c r="X19" i="19"/>
  <c r="AB24" i="19"/>
  <c r="Z8" i="19"/>
  <c r="R12" i="19"/>
  <c r="AB15" i="19"/>
  <c r="O7" i="19"/>
  <c r="L35" i="19"/>
  <c r="AK46" i="19"/>
  <c r="AG34" i="19"/>
  <c r="AG47" i="19"/>
  <c r="Y17" i="19"/>
  <c r="AC22" i="19"/>
  <c r="U50" i="19"/>
  <c r="K52" i="19"/>
  <c r="O44" i="19"/>
  <c r="P51" i="19"/>
  <c r="L52" i="19"/>
  <c r="J45" i="19"/>
  <c r="AA53" i="19"/>
  <c r="S40" i="19"/>
  <c r="W45" i="19"/>
  <c r="AA35" i="19"/>
  <c r="M31" i="19"/>
  <c r="Q17" i="19"/>
  <c r="O19" i="19"/>
  <c r="AL18" i="19"/>
  <c r="Q55" i="19"/>
  <c r="M38" i="19"/>
  <c r="X47" i="19"/>
  <c r="P37" i="19"/>
  <c r="T42" i="19"/>
  <c r="X29" i="19"/>
  <c r="J28" i="19"/>
  <c r="N33" i="19"/>
  <c r="R21" i="19"/>
  <c r="J24" i="19"/>
  <c r="T48" i="19"/>
  <c r="J50" i="19"/>
  <c r="N42" i="19"/>
  <c r="Y51" i="19"/>
  <c r="Q39" i="19"/>
  <c r="U44" i="19"/>
  <c r="Y33" i="19"/>
  <c r="K30" i="19"/>
  <c r="O35" i="19"/>
  <c r="R46" i="19"/>
  <c r="L47" i="19"/>
  <c r="L40" i="19"/>
  <c r="W49" i="19"/>
  <c r="AA37" i="19"/>
  <c r="S43" i="19"/>
  <c r="W31" i="19"/>
  <c r="U28" i="19"/>
  <c r="M34" i="19"/>
  <c r="Q23" i="19"/>
  <c r="O25" i="19"/>
  <c r="J47" i="19"/>
  <c r="X54" i="19"/>
  <c r="Z45" i="19"/>
  <c r="P31" i="19"/>
  <c r="M19" i="19"/>
  <c r="AM22" i="19"/>
  <c r="AK33" i="19"/>
  <c r="AI44" i="19"/>
  <c r="AM54" i="19"/>
  <c r="AL7" i="19"/>
  <c r="AD36" i="19"/>
  <c r="M40" i="19"/>
  <c r="T39" i="19"/>
  <c r="V34" i="19"/>
  <c r="R35" i="19"/>
  <c r="K16" i="19"/>
  <c r="AH27" i="19"/>
  <c r="AL37" i="19"/>
  <c r="AJ48" i="19"/>
  <c r="AH11" i="19"/>
  <c r="AG29" i="19"/>
  <c r="S50" i="19"/>
  <c r="Y49" i="19"/>
  <c r="U43" i="19"/>
  <c r="K29" i="19"/>
  <c r="S23" i="19"/>
  <c r="AK20" i="19"/>
  <c r="AI31" i="19"/>
  <c r="AM41" i="19"/>
  <c r="AK52" i="19"/>
  <c r="AI15" i="19"/>
  <c r="AB34" i="19"/>
  <c r="J52" i="19"/>
  <c r="Z36" i="19"/>
  <c r="V29" i="19"/>
  <c r="L33" i="19"/>
  <c r="L22" i="19"/>
  <c r="AL24" i="19"/>
  <c r="AJ35" i="19"/>
  <c r="AH46" i="19"/>
  <c r="AL8" i="19"/>
  <c r="AE27" i="19"/>
  <c r="AC38" i="19"/>
  <c r="M45" i="19"/>
  <c r="R41" i="19"/>
  <c r="T26" i="19"/>
  <c r="P19" i="19"/>
  <c r="AI17" i="19"/>
  <c r="AM28" i="19"/>
  <c r="AK39" i="19"/>
  <c r="AI50" i="19"/>
  <c r="AM12" i="19"/>
  <c r="AF31" i="19"/>
  <c r="K50" i="19"/>
  <c r="Q36" i="19"/>
  <c r="Y27" i="19"/>
  <c r="O32" i="19"/>
  <c r="J21" i="19"/>
  <c r="AM23" i="19"/>
  <c r="AK34" i="19"/>
  <c r="K53" i="19"/>
  <c r="J23" i="19"/>
  <c r="AH52" i="19"/>
  <c r="AD39" i="19"/>
  <c r="AB50" i="19"/>
  <c r="Z18" i="19"/>
  <c r="AD23" i="19"/>
  <c r="P8" i="19"/>
  <c r="Z11" i="19"/>
  <c r="R15" i="19"/>
  <c r="J6" i="19"/>
  <c r="P28" i="19"/>
  <c r="AJ41" i="19"/>
  <c r="AF30" i="19"/>
  <c r="AC46" i="19"/>
  <c r="AA16" i="19"/>
  <c r="AE21" i="19"/>
  <c r="AC6" i="19"/>
  <c r="U10" i="19"/>
  <c r="AE13" i="19"/>
  <c r="K12" i="19"/>
  <c r="X38" i="19"/>
  <c r="AJ26" i="19"/>
  <c r="AH12" i="19"/>
  <c r="AD42" i="19"/>
  <c r="AB53" i="19"/>
  <c r="AF19" i="19"/>
  <c r="X25" i="19"/>
  <c r="P9" i="19"/>
  <c r="Z12" i="19"/>
  <c r="L8" i="19"/>
  <c r="U52" i="19"/>
  <c r="P25" i="19"/>
  <c r="AJ50" i="19"/>
  <c r="AE38" i="19"/>
  <c r="AC49" i="19"/>
  <c r="AG17" i="19"/>
  <c r="Y23" i="19"/>
  <c r="AC7" i="19"/>
  <c r="U11" i="19"/>
  <c r="AE14" i="19"/>
  <c r="K15" i="19"/>
  <c r="J31" i="19"/>
  <c r="AL43" i="19"/>
  <c r="AB32" i="19"/>
  <c r="AF46" i="19"/>
  <c r="AD16" i="19"/>
  <c r="V22" i="19"/>
  <c r="AF6" i="19"/>
  <c r="X10" i="19"/>
  <c r="P14" i="19"/>
  <c r="N12" i="19"/>
  <c r="O20" i="19"/>
  <c r="AG45" i="19"/>
  <c r="AA25" i="19"/>
  <c r="P15" i="19"/>
  <c r="Y22" i="19"/>
  <c r="AH48" i="19"/>
  <c r="J27" i="19"/>
  <c r="N11" i="19"/>
  <c r="AJ14" i="19"/>
  <c r="Y18" i="19"/>
  <c r="Y10" i="19"/>
  <c r="AJ33" i="19"/>
  <c r="R36" i="19"/>
  <c r="R10" i="19"/>
  <c r="U54" i="19"/>
  <c r="K38" i="19"/>
  <c r="V47" i="19"/>
  <c r="P55" i="19"/>
  <c r="L38" i="19"/>
  <c r="W47" i="19"/>
  <c r="AA36" i="19"/>
  <c r="S42" i="19"/>
  <c r="W29" i="19"/>
  <c r="U27" i="19"/>
  <c r="M33" i="19"/>
  <c r="Q21" i="19"/>
  <c r="O23" i="19"/>
  <c r="S48" i="19"/>
  <c r="O49" i="19"/>
  <c r="M42" i="19"/>
  <c r="X51" i="19"/>
  <c r="P39" i="19"/>
  <c r="T44" i="19"/>
  <c r="X33" i="19"/>
  <c r="J30" i="19"/>
  <c r="N35" i="19"/>
  <c r="R25" i="19"/>
  <c r="AI16" i="19"/>
  <c r="T52" i="19"/>
  <c r="J54" i="19"/>
  <c r="N36" i="19"/>
  <c r="Y55" i="19"/>
  <c r="Q41" i="19"/>
  <c r="AA26" i="19"/>
  <c r="S26" i="19"/>
  <c r="K32" i="19"/>
  <c r="U18" i="19"/>
  <c r="R50" i="19"/>
  <c r="N51" i="19"/>
  <c r="L44" i="19"/>
  <c r="W53" i="19"/>
  <c r="AA39" i="19"/>
  <c r="S45" i="19"/>
  <c r="W35" i="19"/>
  <c r="U30" i="19"/>
  <c r="S16" i="19"/>
  <c r="K19" i="19"/>
  <c r="AH18" i="19"/>
  <c r="K40" i="19"/>
  <c r="R39" i="19"/>
  <c r="Z33" i="19"/>
  <c r="P35" i="19"/>
  <c r="J16" i="19"/>
  <c r="AM26" i="19"/>
  <c r="AK37" i="19"/>
  <c r="AI48" i="19"/>
  <c r="AM10" i="19"/>
  <c r="AF29" i="19"/>
  <c r="Q50" i="19"/>
  <c r="X49" i="19"/>
  <c r="T43" i="19"/>
  <c r="J29" i="19"/>
  <c r="R23" i="19"/>
  <c r="AJ20" i="19"/>
  <c r="AH31" i="19"/>
  <c r="AL41" i="19"/>
  <c r="AJ52" i="19"/>
  <c r="AH15" i="19"/>
  <c r="AG33" i="19"/>
  <c r="O51" i="19"/>
  <c r="Y36" i="19"/>
  <c r="AA28" i="19"/>
  <c r="K33" i="19"/>
  <c r="K22" i="19"/>
  <c r="AK24" i="19"/>
  <c r="AI35" i="19"/>
  <c r="AM45" i="19"/>
  <c r="AK8" i="19"/>
  <c r="AD27" i="19"/>
  <c r="AB38" i="19"/>
  <c r="N44" i="19"/>
  <c r="Z40" i="19"/>
  <c r="P26" i="19"/>
  <c r="R18" i="19"/>
  <c r="AH17" i="19"/>
  <c r="AL28" i="19"/>
  <c r="AJ39" i="19"/>
  <c r="AH50" i="19"/>
  <c r="AL12" i="19"/>
  <c r="AE31" i="19"/>
  <c r="T54" i="19"/>
  <c r="V53" i="19"/>
  <c r="R45" i="19"/>
  <c r="T30" i="19"/>
  <c r="L18" i="19"/>
  <c r="AI22" i="19"/>
  <c r="AM32" i="19"/>
  <c r="AK43" i="19"/>
  <c r="AI54" i="19"/>
  <c r="AM6" i="19"/>
  <c r="AF35" i="19"/>
  <c r="O42" i="19"/>
  <c r="Q40" i="19"/>
  <c r="Y35" i="19"/>
  <c r="U16" i="19"/>
  <c r="N17" i="19"/>
  <c r="AM27" i="19"/>
  <c r="AK38" i="19"/>
  <c r="X42" i="19"/>
  <c r="AJ30" i="19"/>
  <c r="AL14" i="19"/>
  <c r="AD43" i="19"/>
  <c r="AB54" i="19"/>
  <c r="Z20" i="19"/>
  <c r="AD25" i="19"/>
  <c r="V9" i="19"/>
  <c r="AF12" i="19"/>
  <c r="L9" i="19"/>
  <c r="K54" i="19"/>
  <c r="M23" i="19"/>
  <c r="AH53" i="19"/>
  <c r="AE39" i="19"/>
  <c r="AC50" i="19"/>
  <c r="AA18" i="19"/>
  <c r="AE23" i="19"/>
  <c r="Q8" i="19"/>
  <c r="AA11" i="19"/>
  <c r="S15" i="19"/>
  <c r="K6" i="19"/>
  <c r="R29" i="19"/>
  <c r="AJ42" i="19"/>
  <c r="AG30" i="19"/>
  <c r="AD46" i="19"/>
  <c r="AB16" i="19"/>
  <c r="AF21" i="19"/>
  <c r="AD6" i="19"/>
  <c r="V10" i="19"/>
  <c r="AF13" i="19"/>
  <c r="L12" i="19"/>
  <c r="Z38" i="19"/>
  <c r="AL26" i="19"/>
  <c r="AH13" i="19"/>
  <c r="AE42" i="19"/>
  <c r="AC53" i="19"/>
  <c r="AG19" i="19"/>
  <c r="Y25" i="19"/>
  <c r="Q9" i="19"/>
  <c r="AA12" i="19"/>
  <c r="M8" i="19"/>
  <c r="J42" i="19"/>
  <c r="M17" i="19"/>
  <c r="AJ54" i="19"/>
  <c r="AB40" i="19"/>
  <c r="AF50" i="19"/>
  <c r="AD18" i="19"/>
  <c r="V24" i="19"/>
  <c r="T8" i="19"/>
  <c r="AD11" i="19"/>
  <c r="V15" i="19"/>
  <c r="N6" i="19"/>
  <c r="AL51" i="19"/>
  <c r="Y16" i="19"/>
  <c r="S9" i="19"/>
  <c r="N15" i="19"/>
  <c r="S13" i="19"/>
  <c r="AC17" i="19"/>
  <c r="AE52" i="19"/>
  <c r="L31" i="19"/>
  <c r="AB43" i="19"/>
  <c r="AC23" i="19"/>
  <c r="Q14" i="19"/>
  <c r="AE45" i="19"/>
  <c r="AD29" i="19"/>
  <c r="V41" i="19"/>
  <c r="Q52" i="19"/>
  <c r="X48" i="19"/>
  <c r="O37" i="19"/>
  <c r="Y26" i="19"/>
  <c r="U33" i="19"/>
  <c r="Q47" i="19"/>
  <c r="Z48" i="19"/>
  <c r="P45" i="19"/>
  <c r="R34" i="19"/>
  <c r="P50" i="19"/>
  <c r="W46" i="19"/>
  <c r="Y45" i="19"/>
  <c r="Q16" i="19"/>
  <c r="J53" i="19"/>
  <c r="S39" i="19"/>
  <c r="Q29" i="19"/>
  <c r="M20" i="19"/>
  <c r="Z37" i="19"/>
  <c r="N21" i="19"/>
  <c r="AM38" i="19"/>
  <c r="AD28" i="19"/>
  <c r="X40" i="19"/>
  <c r="T25" i="19"/>
  <c r="AJ40" i="19"/>
  <c r="AC31" i="19"/>
  <c r="Q38" i="19"/>
  <c r="K20" i="19"/>
  <c r="AI43" i="19"/>
  <c r="AF28" i="19"/>
  <c r="V39" i="19"/>
  <c r="N24" i="19"/>
  <c r="AL40" i="19"/>
  <c r="AC30" i="19"/>
  <c r="V42" i="19"/>
  <c r="N20" i="19"/>
  <c r="AI42" i="19"/>
  <c r="AB33" i="19"/>
  <c r="U41" i="19"/>
  <c r="M25" i="19"/>
  <c r="Z47" i="19"/>
  <c r="AF26" i="19"/>
  <c r="AD19" i="19"/>
  <c r="P12" i="19"/>
  <c r="W48" i="19"/>
  <c r="AE37" i="19"/>
  <c r="AA22" i="19"/>
  <c r="Q12" i="19"/>
  <c r="Z32" i="19"/>
  <c r="AF43" i="19"/>
  <c r="AB22" i="19"/>
  <c r="P13" i="19"/>
  <c r="L39" i="19"/>
  <c r="AJ53" i="19"/>
  <c r="AE50" i="19"/>
  <c r="AG23" i="19"/>
  <c r="W10" i="19"/>
  <c r="AC15" i="19"/>
  <c r="T45" i="19"/>
  <c r="AL46" i="19"/>
  <c r="AD41" i="19"/>
  <c r="AF54" i="19"/>
  <c r="AD22" i="19"/>
  <c r="AB8" i="19"/>
  <c r="R13" i="19"/>
  <c r="J14" i="19"/>
  <c r="AJ13" i="19"/>
  <c r="AC21" i="19"/>
  <c r="O8" i="19"/>
  <c r="X15" i="19"/>
  <c r="Q11" i="19"/>
  <c r="M50" i="19"/>
  <c r="AG46" i="19"/>
  <c r="AG7" i="19"/>
  <c r="V8" i="19"/>
  <c r="AF45" i="19"/>
  <c r="AJ29" i="19"/>
  <c r="AG50" i="19"/>
  <c r="P7" i="19"/>
  <c r="K9" i="19"/>
  <c r="AF11" i="19"/>
  <c r="AA14" i="19"/>
  <c r="W11" i="19"/>
  <c r="AD40" i="19"/>
  <c r="AD52" i="19"/>
  <c r="AI18" i="19"/>
  <c r="AC48" i="19"/>
  <c r="R6" i="19"/>
  <c r="Y15" i="19"/>
  <c r="AL22" i="19"/>
  <c r="AD48" i="19"/>
  <c r="S6" i="19"/>
  <c r="AE15" i="19"/>
  <c r="R9" i="19"/>
  <c r="O11" i="19"/>
  <c r="AF15" i="19"/>
  <c r="AG49" i="19"/>
  <c r="T9" i="19"/>
  <c r="X16" i="19"/>
  <c r="AH44" i="19"/>
  <c r="U8" i="19"/>
  <c r="J13" i="19"/>
  <c r="L19" i="19"/>
  <c r="AB51" i="19"/>
  <c r="AB19" i="19"/>
  <c r="AC51" i="19"/>
  <c r="W7" i="19"/>
  <c r="AL34" i="19"/>
  <c r="AC52" i="19"/>
  <c r="M10" i="19"/>
  <c r="K14" i="19"/>
  <c r="AC8" i="19"/>
  <c r="W37" i="19"/>
  <c r="AA45" i="19"/>
  <c r="AI8" i="19"/>
  <c r="AL53" i="19"/>
  <c r="AM25" i="19"/>
  <c r="AJ27" i="19"/>
  <c r="P29" i="19"/>
  <c r="S33" i="19"/>
  <c r="T6" i="19"/>
  <c r="AE51" i="19"/>
  <c r="AF55" i="19"/>
  <c r="AG39" i="19"/>
  <c r="Q13" i="19"/>
  <c r="AB48" i="19"/>
  <c r="R40" i="19"/>
  <c r="AG54" i="19"/>
  <c r="Q15" i="19"/>
  <c r="AG15" i="19"/>
  <c r="AC47" i="19"/>
  <c r="S14" i="19"/>
  <c r="AG10" i="19"/>
  <c r="P11" i="19"/>
  <c r="AA40" i="19"/>
  <c r="Q28" i="19"/>
  <c r="X39" i="19"/>
  <c r="L55" i="19"/>
  <c r="T51" i="19"/>
  <c r="U17" i="19"/>
  <c r="AI28" i="19"/>
  <c r="N30" i="19"/>
  <c r="AJ12" i="19"/>
  <c r="AK32" i="19"/>
  <c r="AH30" i="19"/>
  <c r="L32" i="19"/>
  <c r="J36" i="19"/>
  <c r="AM35" i="19"/>
  <c r="X8" i="19"/>
  <c r="W17" i="19"/>
  <c r="AM15" i="19"/>
  <c r="J11" i="19"/>
  <c r="AC41" i="19"/>
  <c r="AG13" i="19"/>
  <c r="AC28" i="19"/>
  <c r="X6" i="19"/>
  <c r="N8" i="19"/>
  <c r="AE20" i="19"/>
  <c r="W22" i="19"/>
  <c r="AC40" i="19"/>
  <c r="W16" i="19"/>
  <c r="O36" i="19"/>
  <c r="AG11" i="19"/>
  <c r="S53" i="19"/>
  <c r="R52" i="19"/>
  <c r="Y48" i="19"/>
  <c r="AA27" i="19"/>
  <c r="S18" i="19"/>
  <c r="U49" i="19"/>
  <c r="V50" i="19"/>
  <c r="Z30" i="19"/>
  <c r="P16" i="19"/>
  <c r="R51" i="19"/>
  <c r="AA52" i="19"/>
  <c r="W28" i="19"/>
  <c r="S17" i="19"/>
  <c r="N41" i="19"/>
  <c r="W40" i="19"/>
  <c r="M30" i="19"/>
  <c r="L17" i="19"/>
  <c r="V40" i="19"/>
  <c r="N23" i="19"/>
  <c r="AK45" i="19"/>
  <c r="AB31" i="19"/>
  <c r="P42" i="19"/>
  <c r="AK16" i="19"/>
  <c r="AH43" i="19"/>
  <c r="AE32" i="19"/>
  <c r="Y44" i="19"/>
  <c r="L24" i="19"/>
  <c r="AK44" i="19"/>
  <c r="AD35" i="19"/>
  <c r="R42" i="19"/>
  <c r="O16" i="19"/>
  <c r="AJ47" i="19"/>
  <c r="AG32" i="19"/>
  <c r="Z43" i="19"/>
  <c r="AK19" i="19"/>
  <c r="AM44" i="19"/>
  <c r="AD34" i="19"/>
  <c r="W30" i="19"/>
  <c r="AM17" i="19"/>
  <c r="T37" i="19"/>
  <c r="AF40" i="19"/>
  <c r="V21" i="19"/>
  <c r="X12" i="19"/>
  <c r="T33" i="19"/>
  <c r="AG40" i="19"/>
  <c r="W23" i="19"/>
  <c r="U14" i="19"/>
  <c r="J35" i="19"/>
  <c r="AB45" i="19"/>
  <c r="AF25" i="19"/>
  <c r="X13" i="19"/>
  <c r="V51" i="19"/>
  <c r="AI9" i="19"/>
  <c r="AG51" i="19"/>
  <c r="AC24" i="19"/>
  <c r="AE10" i="19"/>
  <c r="O9" i="19"/>
  <c r="X35" i="19"/>
  <c r="AK50" i="19"/>
  <c r="AF42" i="19"/>
  <c r="V16" i="19"/>
  <c r="Z23" i="19"/>
  <c r="Z13" i="19"/>
  <c r="L15" i="19"/>
  <c r="AE29" i="19"/>
  <c r="AB23" i="19"/>
  <c r="K13" i="19"/>
  <c r="T41" i="19"/>
  <c r="T19" i="19"/>
  <c r="AG53" i="19"/>
  <c r="K10" i="19"/>
  <c r="M15" i="19"/>
  <c r="AJ34" i="19"/>
  <c r="L10" i="19"/>
  <c r="X7" i="19"/>
  <c r="AC55" i="19"/>
  <c r="L14" i="19"/>
  <c r="N53" i="19"/>
  <c r="K21" i="19"/>
  <c r="K51" i="19"/>
  <c r="R28" i="19"/>
  <c r="N18" i="19"/>
  <c r="Y39" i="19"/>
  <c r="P49" i="19"/>
  <c r="Q35" i="19"/>
  <c r="L26" i="19"/>
  <c r="R27" i="19"/>
  <c r="N47" i="19"/>
  <c r="AI55" i="19"/>
  <c r="AH10" i="19"/>
  <c r="AI30" i="19"/>
  <c r="AI29" i="19"/>
  <c r="J8" i="19"/>
  <c r="AJ46" i="19"/>
  <c r="N25" i="19"/>
  <c r="M6" i="19"/>
  <c r="P6" i="19"/>
  <c r="AC19" i="19"/>
  <c r="Y20" i="19"/>
  <c r="AH45" i="19"/>
  <c r="AB13" i="19"/>
  <c r="M39" i="19"/>
  <c r="O39" i="19"/>
  <c r="L25" i="19"/>
  <c r="S30" i="19"/>
  <c r="Y32" i="19"/>
  <c r="T32" i="19"/>
  <c r="K44" i="19"/>
  <c r="M55" i="19"/>
  <c r="M41" i="19"/>
  <c r="AJ11" i="19"/>
  <c r="AK31" i="19"/>
  <c r="K35" i="19"/>
  <c r="AF52" i="19"/>
  <c r="AI49" i="19"/>
  <c r="O14" i="19"/>
  <c r="AF9" i="19"/>
  <c r="Y19" i="19"/>
  <c r="AL27" i="19"/>
  <c r="V20" i="19"/>
  <c r="X11" i="19"/>
  <c r="AG24" i="19"/>
  <c r="M14" i="19"/>
  <c r="X22" i="19"/>
  <c r="AL54" i="19"/>
  <c r="AC36" i="19"/>
  <c r="L46" i="19"/>
  <c r="T53" i="19"/>
  <c r="W55" i="19"/>
  <c r="Y30" i="19"/>
  <c r="U19" i="19"/>
  <c r="N46" i="19"/>
  <c r="Z52" i="19"/>
  <c r="V32" i="19"/>
  <c r="T22" i="19"/>
  <c r="P54" i="19"/>
  <c r="W54" i="19"/>
  <c r="AA34" i="19"/>
  <c r="Q20" i="19"/>
  <c r="J43" i="19"/>
  <c r="AA43" i="19"/>
  <c r="Q31" i="19"/>
  <c r="AL16" i="19"/>
  <c r="X28" i="19"/>
  <c r="AJ16" i="19"/>
  <c r="AM46" i="19"/>
  <c r="AF37" i="19"/>
  <c r="X44" i="19"/>
  <c r="AK18" i="19"/>
  <c r="AL49" i="19"/>
  <c r="AC35" i="19"/>
  <c r="W26" i="19"/>
  <c r="AM21" i="19"/>
  <c r="AI47" i="19"/>
  <c r="AF36" i="19"/>
  <c r="Z31" i="19"/>
  <c r="AI19" i="19"/>
  <c r="AL48" i="19"/>
  <c r="U47" i="19"/>
  <c r="V27" i="19"/>
  <c r="AM20" i="19"/>
  <c r="AK51" i="19"/>
  <c r="AB37" i="19"/>
  <c r="AA32" i="19"/>
  <c r="AI25" i="19"/>
  <c r="V30" i="19"/>
  <c r="AB42" i="19"/>
  <c r="Z24" i="19"/>
  <c r="V13" i="19"/>
  <c r="R22" i="19"/>
  <c r="AE47" i="19"/>
  <c r="AA24" i="19"/>
  <c r="AC14" i="19"/>
  <c r="AL31" i="19"/>
  <c r="AF47" i="19"/>
  <c r="V6" i="19"/>
  <c r="V14" i="19"/>
  <c r="R44" i="19"/>
  <c r="AH6" i="19"/>
  <c r="AE54" i="19"/>
  <c r="AG25" i="19"/>
  <c r="AC11" i="19"/>
  <c r="M12" i="19"/>
  <c r="T16" i="19"/>
  <c r="AJ9" i="19"/>
  <c r="AB44" i="19"/>
  <c r="Z17" i="19"/>
  <c r="AD24" i="19"/>
  <c r="Z9" i="19"/>
  <c r="X14" i="19"/>
  <c r="K49" i="19"/>
  <c r="AB39" i="19"/>
  <c r="AA6" i="19"/>
  <c r="P32" i="19"/>
  <c r="AL23" i="19"/>
  <c r="AL39" i="19"/>
  <c r="M21" i="19"/>
  <c r="AF53" i="19"/>
  <c r="Y11" i="19"/>
  <c r="AA21" i="19"/>
  <c r="AB21" i="19"/>
  <c r="AK54" i="19"/>
  <c r="AF16" i="19"/>
  <c r="U9" i="19"/>
  <c r="O6" i="19"/>
  <c r="K7" i="19"/>
  <c r="AL10" i="19"/>
  <c r="O45" i="19"/>
  <c r="AG16" i="19"/>
  <c r="Y6" i="19"/>
  <c r="AL47" i="19"/>
  <c r="AB55" i="19"/>
  <c r="W8" i="19"/>
  <c r="AM47" i="19"/>
  <c r="M27" i="19"/>
  <c r="R53" i="19"/>
  <c r="T27" i="19"/>
  <c r="AK55" i="19"/>
  <c r="AD51" i="19"/>
  <c r="AA7" i="19"/>
  <c r="N9" i="19"/>
  <c r="U7" i="19"/>
  <c r="AI7" i="19"/>
  <c r="AF10" i="19"/>
  <c r="S10" i="19"/>
  <c r="X20" i="19"/>
  <c r="AC33" i="19"/>
  <c r="AE49" i="19"/>
  <c r="AK7" i="19"/>
  <c r="AA19" i="19"/>
  <c r="J55" i="19"/>
  <c r="M22" i="19"/>
  <c r="N29" i="19"/>
  <c r="U40" i="19"/>
  <c r="AA51" i="19"/>
  <c r="M54" i="19"/>
  <c r="AK9" i="19"/>
  <c r="AL29" i="19"/>
  <c r="S31" i="19"/>
  <c r="P34" i="19"/>
  <c r="AA46" i="19"/>
  <c r="AI14" i="19"/>
  <c r="AL35" i="19"/>
  <c r="N10" i="19"/>
  <c r="Y8" i="19"/>
  <c r="X17" i="19"/>
  <c r="AJ21" i="19"/>
  <c r="S55" i="19"/>
  <c r="AD49" i="19"/>
  <c r="V11" i="19"/>
  <c r="L27" i="19"/>
  <c r="AE48" i="19"/>
  <c r="AM51" i="19"/>
  <c r="K43" i="19"/>
  <c r="AF18" i="19"/>
  <c r="Z35" i="19"/>
  <c r="Z53" i="19"/>
  <c r="M53" i="19"/>
  <c r="M46" i="19"/>
  <c r="S36" i="19"/>
  <c r="Q26" i="19"/>
  <c r="S22" i="19"/>
  <c r="K48" i="19"/>
  <c r="X37" i="19"/>
  <c r="Z34" i="19"/>
  <c r="P24" i="19"/>
  <c r="L51" i="19"/>
  <c r="U36" i="19"/>
  <c r="K26" i="19"/>
  <c r="T47" i="19"/>
  <c r="N45" i="19"/>
  <c r="W44" i="19"/>
  <c r="U34" i="19"/>
  <c r="AJ19" i="19"/>
  <c r="V31" i="19"/>
  <c r="AI24" i="19"/>
  <c r="AK49" i="19"/>
  <c r="S46" i="19"/>
  <c r="N26" i="19"/>
  <c r="AL21" i="19"/>
  <c r="AH51" i="19"/>
  <c r="Q54" i="19"/>
  <c r="Y31" i="19"/>
  <c r="AI23" i="19"/>
  <c r="AM53" i="19"/>
  <c r="S47" i="19"/>
  <c r="X34" i="19"/>
  <c r="AH26" i="19"/>
  <c r="AJ51" i="19"/>
  <c r="S51" i="19"/>
  <c r="L28" i="19"/>
  <c r="AK23" i="19"/>
  <c r="AM52" i="19"/>
  <c r="L53" i="19"/>
  <c r="K27" i="19"/>
  <c r="AK26" i="19"/>
  <c r="AL19" i="19"/>
  <c r="AF44" i="19"/>
  <c r="V25" i="19"/>
  <c r="Z15" i="19"/>
  <c r="AH20" i="19"/>
  <c r="AG48" i="19"/>
  <c r="S7" i="19"/>
  <c r="AA15" i="19"/>
  <c r="AH37" i="19"/>
  <c r="AD54" i="19"/>
  <c r="T7" i="19"/>
  <c r="T15" i="19"/>
  <c r="T29" i="19"/>
  <c r="AG31" i="19"/>
  <c r="AC16" i="19"/>
  <c r="AE6" i="19"/>
  <c r="S12" i="19"/>
  <c r="O13" i="19"/>
  <c r="O18" i="19"/>
  <c r="AI13" i="19"/>
  <c r="AD45" i="19"/>
  <c r="V18" i="19"/>
  <c r="Z25" i="19"/>
  <c r="P10" i="19"/>
  <c r="AF14" i="19"/>
  <c r="K46" i="19"/>
  <c r="AG42" i="19"/>
  <c r="AF7" i="19"/>
  <c r="AC44" i="19"/>
  <c r="AL38" i="19"/>
  <c r="AG38" i="19"/>
  <c r="AH29" i="19"/>
  <c r="AE16" i="19"/>
  <c r="AD12" i="19"/>
  <c r="AD8" i="19"/>
  <c r="Z6" i="19"/>
  <c r="AK14" i="19"/>
  <c r="AE18" i="19"/>
  <c r="Z10" i="19"/>
  <c r="V45" i="19"/>
  <c r="P36" i="19"/>
  <c r="AG41" i="19"/>
  <c r="AL17" i="19"/>
  <c r="Q6" i="19"/>
  <c r="V12" i="19"/>
  <c r="AL55" i="19"/>
  <c r="AA17" i="19"/>
  <c r="AB9" i="19"/>
  <c r="L7" i="19"/>
  <c r="AJ10" i="19"/>
  <c r="AB17" i="19"/>
  <c r="AC9" i="19"/>
  <c r="AG14" i="19"/>
  <c r="O54" i="19"/>
  <c r="T38" i="19"/>
  <c r="N52" i="19"/>
  <c r="O27" i="19"/>
  <c r="Y50" i="19"/>
  <c r="N50" i="19"/>
  <c r="AK25" i="19"/>
  <c r="AJ28" i="19"/>
  <c r="O30" i="19"/>
  <c r="O55" i="19"/>
  <c r="J49" i="19"/>
  <c r="K39" i="19"/>
  <c r="AH25" i="19"/>
  <c r="AJ45" i="19"/>
  <c r="M13" i="19"/>
  <c r="X9" i="19"/>
  <c r="AC18" i="19"/>
  <c r="AJ22" i="19"/>
  <c r="Z19" i="19"/>
  <c r="AD15" i="19"/>
  <c r="AF49" i="19"/>
  <c r="AC29" i="19"/>
  <c r="AM43" i="19"/>
  <c r="AA13" i="19"/>
  <c r="AE11" i="19"/>
  <c r="AC37" i="19"/>
  <c r="M11" i="19"/>
  <c r="AG18" i="19"/>
  <c r="AE26" i="19"/>
  <c r="AM9" i="19"/>
  <c r="S8" i="19"/>
  <c r="AE53" i="19"/>
  <c r="J9" i="19"/>
  <c r="AE12" i="19"/>
  <c r="AB36" i="19"/>
  <c r="U12" i="19"/>
  <c r="K36" i="19"/>
  <c r="N39" i="19"/>
  <c r="W41" i="19"/>
  <c r="U31" i="19"/>
  <c r="K25" i="19"/>
  <c r="K41" i="19"/>
  <c r="P43" i="19"/>
  <c r="R30" i="19"/>
  <c r="N16" i="19"/>
  <c r="J44" i="19"/>
  <c r="Y41" i="19"/>
  <c r="O31" i="19"/>
  <c r="O48" i="19"/>
  <c r="Y54" i="19"/>
  <c r="AA33" i="19"/>
  <c r="S24" i="19"/>
  <c r="L43" i="19"/>
  <c r="L34" i="19"/>
  <c r="AM34" i="19"/>
  <c r="AI12" i="19"/>
  <c r="M37" i="19"/>
  <c r="P18" i="19"/>
  <c r="AJ32" i="19"/>
  <c r="AL13" i="19"/>
  <c r="W52" i="19"/>
  <c r="O34" i="19"/>
  <c r="AM33" i="19"/>
  <c r="AK6" i="19"/>
  <c r="Z46" i="19"/>
  <c r="T35" i="19"/>
  <c r="AL36" i="19"/>
  <c r="AH14" i="19"/>
  <c r="X50" i="19"/>
  <c r="T21" i="19"/>
  <c r="AI34" i="19"/>
  <c r="AK15" i="19"/>
  <c r="U37" i="19"/>
  <c r="S19" i="19"/>
  <c r="AI37" i="19"/>
  <c r="AM55" i="19"/>
  <c r="AD55" i="19"/>
  <c r="AF8" i="19"/>
  <c r="M7" i="19"/>
  <c r="AH8" i="19"/>
  <c r="AE17" i="19"/>
  <c r="AC10" i="19"/>
  <c r="N7" i="19"/>
  <c r="AG27" i="19"/>
  <c r="AB20" i="19"/>
  <c r="AD10" i="19"/>
  <c r="N13" i="19"/>
  <c r="AH32" i="19"/>
  <c r="AG43" i="19"/>
  <c r="AC20" i="19"/>
  <c r="AA8" i="19"/>
  <c r="W14" i="19"/>
  <c r="X53" i="19"/>
  <c r="AH33" i="19"/>
  <c r="AG35" i="19"/>
  <c r="AB52" i="19"/>
  <c r="AD20" i="19"/>
  <c r="V7" i="19"/>
  <c r="T12" i="19"/>
  <c r="J10" i="19"/>
  <c r="AH28" i="19"/>
  <c r="X18" i="19"/>
  <c r="AC12" i="19"/>
  <c r="Q7" i="19"/>
  <c r="AG22" i="19"/>
  <c r="AE8" i="19"/>
  <c r="AC32" i="19"/>
  <c r="AB25" i="19"/>
  <c r="O12" i="19"/>
  <c r="AH24" i="19"/>
  <c r="N32" i="19"/>
  <c r="AC43" i="19"/>
  <c r="W24" i="19"/>
  <c r="R14" i="19"/>
  <c r="X24" i="19"/>
  <c r="AF24" i="19"/>
  <c r="AA23" i="19"/>
  <c r="AJ7" i="19"/>
  <c r="AK10" i="19"/>
  <c r="X27" i="19"/>
  <c r="AE40" i="19"/>
  <c r="AE22" i="19"/>
  <c r="T13" i="19"/>
  <c r="Z27" i="19"/>
  <c r="AE41" i="19"/>
  <c r="AF22" i="19"/>
  <c r="U13" i="19"/>
  <c r="N37" i="19"/>
  <c r="L36" i="19"/>
  <c r="AA42" i="19"/>
  <c r="Q32" i="19"/>
  <c r="J46" i="19"/>
  <c r="O43" i="19"/>
  <c r="X43" i="19"/>
  <c r="J34" i="19"/>
  <c r="AK17" i="19"/>
  <c r="L45" i="19"/>
  <c r="Q45" i="19"/>
  <c r="S32" i="19"/>
  <c r="L50" i="19"/>
  <c r="W38" i="19"/>
  <c r="M26" i="19"/>
  <c r="U25" i="19"/>
  <c r="V36" i="19"/>
  <c r="T17" i="19"/>
  <c r="AI36" i="19"/>
  <c r="AB27" i="19"/>
  <c r="V52" i="19"/>
  <c r="T20" i="19"/>
  <c r="AH39" i="19"/>
  <c r="AJ6" i="19"/>
  <c r="AA54" i="19"/>
  <c r="J18" i="19"/>
  <c r="AK36" i="19"/>
  <c r="AB26" i="19"/>
  <c r="R38" i="19"/>
  <c r="P21" i="19"/>
  <c r="AH38" i="19"/>
  <c r="AG28" i="19"/>
  <c r="Z55" i="19"/>
  <c r="R24" i="19"/>
  <c r="AM40" i="19"/>
  <c r="AD26" i="19"/>
  <c r="Y38" i="19"/>
  <c r="L23" i="19"/>
  <c r="AM39" i="19"/>
  <c r="AL11" i="19"/>
  <c r="V19" i="19"/>
  <c r="AD9" i="19"/>
  <c r="Q49" i="19"/>
  <c r="AE34" i="19"/>
  <c r="W19" i="19"/>
  <c r="S11" i="19"/>
  <c r="P44" i="19"/>
  <c r="AF34" i="19"/>
  <c r="X21" i="19"/>
  <c r="AB11" i="19"/>
  <c r="L6" i="19"/>
  <c r="AL42" i="19"/>
  <c r="AE46" i="19"/>
  <c r="AG21" i="19"/>
  <c r="Y9" i="19"/>
  <c r="U15" i="19"/>
  <c r="P40" i="19"/>
  <c r="AJ38" i="19"/>
  <c r="AF38" i="19"/>
  <c r="AD53" i="19"/>
  <c r="Z21" i="19"/>
  <c r="AD7" i="19"/>
  <c r="AB12" i="19"/>
  <c r="L11" i="19"/>
  <c r="AH40" i="19"/>
  <c r="W20" i="19"/>
  <c r="AC13" i="19"/>
  <c r="AA10" i="19"/>
  <c r="Y7" i="19"/>
  <c r="W12" i="19"/>
  <c r="AC39" i="19"/>
  <c r="AG6" i="19"/>
  <c r="O15" i="19"/>
  <c r="AL50" i="19"/>
  <c r="O17" i="19"/>
  <c r="AB47" i="19"/>
  <c r="AC25" i="19"/>
  <c r="W15" i="19"/>
  <c r="AA9" i="19"/>
  <c r="Q10" i="19"/>
  <c r="AE7" i="19"/>
  <c r="AD33" i="19"/>
  <c r="AF41" i="19"/>
  <c r="P17" i="19"/>
  <c r="AD44" i="19"/>
  <c r="Y24" i="19"/>
  <c r="Y14" i="19"/>
  <c r="R19" i="19"/>
  <c r="AE44" i="19"/>
  <c r="AE24" i="19"/>
  <c r="Z14" i="19"/>
  <c r="W18" i="19"/>
  <c r="AF20" i="19"/>
  <c r="AG20" i="19"/>
  <c r="AH7" i="19"/>
  <c r="J17" i="19"/>
  <c r="J37" i="19"/>
  <c r="AI11" i="1"/>
  <c r="J7"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<sst xmlns="http://schemas.openxmlformats.org/spreadsheetml/2006/main" count="456" uniqueCount="293">
  <si>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</si>
  <si>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</si>
  <si>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</si>
  <si>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</si>
  <si>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</si>
  <si>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</si>
  <si>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</si>
  <si>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</si>
  <si>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</si>
  <si>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</si>
  <si>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</si>
  <si>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</si>
  <si>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</si>
  <si>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</si>
  <si>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</si>
  <si>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</si>
  <si>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</si>
  <si>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</si>
  <si>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</si>
  <si>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</si>
  <si>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</si>
  <si>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</si>
  <si>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</si>
  <si>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</si>
  <si>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</si>
  <si>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</si>
  <si>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</si>
  <si>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</si>
  <si>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</si>
  <si>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</si>
  <si>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</si>
  <si>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</si>
  <si>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</si>
  <si>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</si>
  <si>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</si>
  <si>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</si>
  <si>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</si>
  <si>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</si>
  <si>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</si>
  <si>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</si>
  <si>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</si>
  <si>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</si>
  <si>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</si>
  <si>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</si>
  <si>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</si>
  <si>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</si>
  <si>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</si>
  <si>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</si>
  <si>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</si>
  <si>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</si>
  <si>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</si>
  <si>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</si>
  <si>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</si>
  <si>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</si>
  <si>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</si>
  <si>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</si>
  <si>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</si>
  <si>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</si>
  <si>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</si>
  <si>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</si>
  <si>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</si>
  <si>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</si>
  <si>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</si>
  <si>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</si>
  <si>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</si>
  <si>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</si>
  <si>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</si>
  <si>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</si>
  <si>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</si>
  <si>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</si>
  <si>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</si>
  <si>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</si>
  <si>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</si>
  <si>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</si>
  <si>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</si>
  <si>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</si>
  <si>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</si>
  <si>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</si>
  <si>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</si>
  <si>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</si>
  <si>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</si>
  <si>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</si>
  <si>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</si>
  <si>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</si>
  <si>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</si>
  <si>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</si>
  <si>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</si>
  <si>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</si>
  <si>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</si>
  <si>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</si>
  <si>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</si>
  <si>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</si>
  <si>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</si>
  <si>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</si>
  <si>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</si>
  <si>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</si>
  <si>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</si>
  <si>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</si>
  <si>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</si>
  <si>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</si>
  <si>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</si>
  <si>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</si>
  <si>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</si>
  <si>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</si>
  <si>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</si>
  <si>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</si>
  <si>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</si>
  <si>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</si>
  <si>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</si>
  <si>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</si>
  <si>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</si>
  <si>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</si>
  <si>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</si>
  <si>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</si>
  <si>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</si>
  <si>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</si>
  <si>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</si>
  <si>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</si>
  <si>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</si>
  <si>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</si>
  <si>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</si>
  <si>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</si>
  <si>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</si>
  <si>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</si>
  <si>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</si>
  <si>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</si>
  <si>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</si>
  <si>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</si>
  <si>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</si>
  <si>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</si>
  <si>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</si>
  <si>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</si>
  <si>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</si>
  <si>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</si>
  <si>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</si>
  <si>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</si>
  <si>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</si>
  <si>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</si>
  <si>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</si>
  <si>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</si>
  <si>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</si>
  <si>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</si>
  <si>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</si>
  <si>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</si>
  <si>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</si>
  <si>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</si>
  <si>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</si>
  <si>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</si>
  <si>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</si>
  <si>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</si>
  <si>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</si>
  <si>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</si>
  <si>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</si>
  <si>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</si>
  <si>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</si>
  <si>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</si>
  <si>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</si>
  <si>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</si>
  <si>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</si>
  <si>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</si>
  <si>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</si>
  <si>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</si>
  <si>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</si>
  <si>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</si>
  <si>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</si>
  <si>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</si>
  <si>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</si>
  <si>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</si>
  <si>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</si>
  <si>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</si>
  <si>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</si>
  <si>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</si>
  <si>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</si>
  <si>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</si>
  <si>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</si>
  <si>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</si>
  <si>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</si>
  <si>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</si>
  <si>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</si>
  <si>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</si>
  <si>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</si>
  <si>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</si>
  <si>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</si>
  <si>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</si>
  <si>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</si>
  <si>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</si>
  <si>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</si>
  <si>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</si>
  <si>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</si>
  <si>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</si>
  <si>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</si>
  <si>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</si>
  <si>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</si>
  <si>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</si>
  <si>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</si>
  <si>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</si>
  <si>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</si>
  <si>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</si>
  <si>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</si>
  <si>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</si>
  <si>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</si>
  <si>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</si>
  <si>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</si>
  <si>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</si>
  <si>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</si>
  <si>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</si>
  <si>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</si>
  <si>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</si>
  <si>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</si>
  <si>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</si>
  <si>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</si>
  <si>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</si>
  <si>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</si>
  <si>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</si>
  <si>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</si>
  <si>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</si>
  <si>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</si>
  <si>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</si>
  <si>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</si>
  <si>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</si>
  <si>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</si>
  <si>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</si>
  <si>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</si>
  <si>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</si>
  <si>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</si>
  <si>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</si>
  <si>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</si>
  <si>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</si>
  <si>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</si>
  <si>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</si>
  <si>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</si>
  <si>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</si>
  <si>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</si>
  <si>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</si>
  <si>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</si>
  <si>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</si>
  <si>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</si>
  <si>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</si>
  <si>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</si>
  <si>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</si>
  <si>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</si>
  <si>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</si>
  <si>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</si>
  <si>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</si>
  <si>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</si>
  <si>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</si>
  <si>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</si>
  <si>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</si>
  <si>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</si>
  <si>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</si>
  <si>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</si>
  <si>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</si>
  <si>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</si>
  <si>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</si>
  <si>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de Autoevaluación</t>
  </si>
  <si>
    <t>Lograr la autorregulación que permita el aseguramiento de la calidad de los programas académicos y de la institución, para el diseño de planes de mejoramiento continuo que direccionen la planeación institucional.</t>
  </si>
  <si>
    <t>Desde la planeación de la autoevaluación hasta la generación de informes para el registro calificado de los programas, acreditación de alta calidad de los programas e institucional.</t>
  </si>
  <si>
    <t>Carencia de procesos de autoevaluación sistemáticos que permita medir y hacer seguimiento en tiempo real la calidad y pertinencia de los programas académicos y de la institución.</t>
  </si>
  <si>
    <t>Capacitar a la comunidad académico administrativa para la interpretación de la norma, haciendo uso de material POP, u otras herramientas que proporcionen recordación</t>
  </si>
  <si>
    <t>Líder del proceso</t>
  </si>
  <si>
    <t>Falta de compromiso por los actores del proceso en el desarrollo de la documentación y evidencias</t>
  </si>
  <si>
    <t>Correos electrónicos
documento de condiciones iniciales
Registro en plataforma</t>
  </si>
  <si>
    <t>Falta de compromiso en las decanaturas (sistemas, electromecánica, procesos industriales y mecatrónica) y las áreas administrativas que aportan en la evidencia del cumplimiento de alta calidad.</t>
  </si>
  <si>
    <t>Informe de autoevaluación por decanatura</t>
  </si>
  <si>
    <t>Pérdida de registro calificado e inactivación de los programas académicos.</t>
  </si>
  <si>
    <t>Incumplimiento con la radicación de condiciones iniciales como primer requisito para la acreditación institucional atrasando el cumplimiento de este objetivo estratégico</t>
  </si>
  <si>
    <t>Posibilidad de afectación reputacional por incumplimiento con la radicación de condiciones iniciales como primer requisito para la acreditación institucional atrasando el cumplimiento de este objetivo estratégico debido a la falta de compromiso por los actores del proceso en el desarrollo de la documentación y evidencias</t>
  </si>
  <si>
    <t>Incumplimiento en la recolección y radicación de información al ente competente para la renovación de la acreditación de programas</t>
  </si>
  <si>
    <t>Posibilidad de afectación reputacional por el incumplimiento en la recolección y radicación de información al ente competente para la renovación de la acreditación de programas debido a la falta de compromiso en las decanaturas (sistemas, electromecánica, procesos industriales y mecatrónica) y las áreas administrativas que aportan en la evidencia del cumplimiento de alta calidad.</t>
  </si>
  <si>
    <t>Pérdida de la cultura de autoevaluación en las áreas administrativas y académicas</t>
  </si>
  <si>
    <t>Posibilidad de afectación reputacional por pérdida de la cultura de autoevaluación en las áreas administrativas y académicas debido a la baja adopción de los requisitos del modelo de autoevaluación</t>
  </si>
  <si>
    <t>Baja adopción de los requisitos del modelo de autoevaluación</t>
  </si>
  <si>
    <t>Correos electrónicos
Registro fotográfico
Lista de asistencias</t>
  </si>
  <si>
    <r>
      <rPr>
        <b/>
        <sz val="14"/>
        <rFont val="Arial Narrow"/>
        <family val="2"/>
      </rPr>
      <t>LIDER DEL PROCESO:</t>
    </r>
    <r>
      <rPr>
        <sz val="14"/>
        <rFont val="Arial Narrow"/>
        <family val="2"/>
      </rPr>
      <t xml:space="preserve">  MARITZA ZABALA HUERTAS</t>
    </r>
  </si>
  <si>
    <t>Posibilidad de afectación reputacional debido a pérdida de registro calificado e inactivación de los programas académicos.por carencia de procesos de autoevaluación sistemáticos que permitan medir y hacer seguimiento en tiempo real la calidad y pertinencia de los programas académicos y de la institución.</t>
  </si>
  <si>
    <t>Cronograma de autoevaluación y evidencias de ejecución.
Decreto vigente y su seguimiento
Registros en plataforma de SACES
Registro de asistencia a capacitación.
Videos
Correos electrónicos</t>
  </si>
  <si>
    <t>Guía número dos para registros calificados.
Plantilla de cargue de nuevos SACES.</t>
  </si>
  <si>
    <t>El líder del proceso cada dos (2) años, desarrollará el cronograma de autoevaluación y realizará seguimiento anualmente a la ejecución del mismo, con el fin de garantizar la continuidad de vigencias y reconocimientos del Ministerio de Educación Nacional.
En caso de identificar en el seguimiento que el cronograma se ha incumplido, el líder del proceso informará al Comité de Autoevaluación y Autorregulación, para que se tomen las decisiones de contingencia pertinentes.</t>
  </si>
  <si>
    <t>Capacitar a la comunidad académico administrativa para la interpretación de la norma, y proceso de autoevaluación haciendo uso de material POP, u otras herramientas que proporcionen recordación</t>
  </si>
  <si>
    <t>El equipo de Autoevaluación semestralmente valorará el conocimiento de las Decanaturas y equipos administrativos sobre los lineamientos y solicitará la información a las áreas respectivas para consolidar en el documento institucional y radicar condiciones ante el Ministerio de Educación Nacional, con el fin de cumplir los plazos establecidos para la renovación de registros calificados.
En caso de que el área responsable no remita los insumos requeridos, el líder del proceso de Autoevaluación informará al Comité de Autoevaluación y Autorregulación, para que se tomen las decisiones de contingencia pertinentes.</t>
  </si>
  <si>
    <t>El equipo de Autoevaluación semestralmente valorará el conocimiento de los equipos administrativos sobre los lineamientos y solicitará la información a las áreas respectivas para consolidar en el documento institucional y radicar condiciones ante el Ministerio de Educación Nacional, con el fin de cumplir los plazos establecidos para la Acreditación Institucional de Alta Calidad.
En caso de que el área responsable no remita los insumos requeridos, el líder del proceso de Autoevaluación informará al Comité de Autoevaluación y Autorregulación, para que se tomen las decisiones de contingencia pertinentes.</t>
  </si>
  <si>
    <t>Desarrollar mesas de trabajo con la comunidad administrativa y Decanaturas</t>
  </si>
  <si>
    <t>El área de Autoevaluación semestralmente desarrollará etapas de adopción a las áreas frente el proceso de autoevaluación y el aporte de cada actor en el proceso, así como medir el nivel de cumplimiento de entregables de las áreas pertinentes en el proceso de autoevaluación, con el fin de apropiar la cultura de la calidad.
Como decisión sobre la desviación, la líder del proceso de Autoevaluación desarrollará mesas de trabajo con el profesional de Aseguramiento de la Calidad, para definir acciones de contingencia.</t>
  </si>
  <si>
    <t>No se encuentra documentado</t>
  </si>
  <si>
    <t>GDA-PC-02 Registro Calificado nuevo o en renovación</t>
  </si>
  <si>
    <t>Fecha de actualización: 31/01/2024</t>
  </si>
  <si>
    <t>Se cuenta con un formato control de registros en excel, con fechas estimadas y cargue y fechas de vencimiento.
Igualmente se cuenta con la consolidación de un informe descriptivo de los procesos activos de registros calificados.</t>
  </si>
  <si>
    <t>Se desarrollan capacitaciones mensuales, sobre esto se presenta el informe de cultura de autoevaluación 2024.</t>
  </si>
  <si>
    <t>Mensualmente se reporta a la rectoría y al consejo directivp el avance de las decanaturas, esto hace que desde la alta direcicón de apoye el seguimiento y control.</t>
  </si>
  <si>
    <t>Se crea la estrategia ruleta rusa para mejorar la apropiación de conocimiento.</t>
  </si>
  <si>
    <t>Se verifica el formato de control de registros en excel, con fechas estimadas y cargue y fechas de vencimiento.
Igualmente se cuenta con la consolidación de un informe descriptivo de los procesos activos de registros calificados.</t>
  </si>
  <si>
    <t>No se han desarrollado nuevas capacitaciones en el periodo</t>
  </si>
  <si>
    <t>Se realizaron presentaciones al Consejo Directivo (17 de abril, 22 de mayo), y Comité Directivo (12 de marzo), presentando el estado del proceso de acreditación institucional de alta calidad, y recomendaciones del CNA.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</si>
</sst>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b/>
      <sz val="18"/>
      <name val="Arial Narrow"/>
      <family val="2"/>
    </font>
    <font>
      <b/>
      <sz val="10"/>
      <color rgb="FF000000"/>
      <name val="Calibri"/>
      <family val="2"/>
    </font>
    <font>
      <sz val="9.5"/>
      <color theme="1"/>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auto="1"/>
      </top>
      <bottom/>
      <diagonal/>
    </border>
    <border>
      <left style="thin">
        <color indexed="64"/>
      </left>
      <right style="thin">
        <color indexed="64"/>
      </right>
      <top/>
      <bottom/>
      <diagonal/>
    </border>
  </borders>
  <cellStyleXfs count="5">
    <xf numFmtId="0" fontId="0" fillId="0" borderId="0"/>
    <xf numFmtId="9" fontId="14" fillId="0" borderId="0" applyFont="0" applyFill="0" applyBorder="0" applyAlignment="0" applyProtection="0"/>
    <xf numFmtId="0" fontId="45" fillId="0" borderId="0"/>
    <xf numFmtId="0" fontId="46" fillId="0" borderId="0"/>
    <xf numFmtId="0" fontId="5" fillId="0" borderId="0"/>
  </cellStyleXfs>
  <cellXfs count="379">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protection hidden="1"/>
    </xf>
    <xf numFmtId="9" fontId="1" fillId="0" borderId="21" xfId="0" applyNumberFormat="1" applyFont="1" applyBorder="1" applyAlignment="1" applyProtection="1">
      <alignment horizontal="center" vertical="center"/>
      <protection hidden="1"/>
    </xf>
    <xf numFmtId="14" fontId="1" fillId="0" borderId="21" xfId="0" applyNumberFormat="1" applyFont="1" applyBorder="1" applyAlignment="1" applyProtection="1">
      <alignment horizontal="center" vertical="center"/>
      <protection locked="0"/>
    </xf>
    <xf numFmtId="0" fontId="60" fillId="7" borderId="21" xfId="0" applyFont="1" applyFill="1" applyBorder="1" applyAlignment="1">
      <alignment horizontal="center" vertical="center" textRotation="90"/>
    </xf>
    <xf numFmtId="0" fontId="45" fillId="0" borderId="7"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2" fillId="0" borderId="0" xfId="0" applyFont="1" applyAlignment="1">
      <alignment horizontal="center"/>
    </xf>
    <xf numFmtId="0" fontId="65"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5" fillId="0" borderId="0" xfId="0" applyFont="1" applyAlignment="1">
      <alignment vertical="center" wrapText="1"/>
    </xf>
    <xf numFmtId="0" fontId="65" fillId="0" borderId="74" xfId="0" applyFont="1" applyBorder="1" applyAlignment="1">
      <alignment horizontal="center" vertical="center" wrapText="1"/>
    </xf>
    <xf numFmtId="0" fontId="64" fillId="0" borderId="74" xfId="0" applyFont="1" applyBorder="1" applyAlignment="1">
      <alignment vertical="center" wrapText="1"/>
    </xf>
    <xf numFmtId="0" fontId="1" fillId="0" borderId="2" xfId="0" applyFont="1" applyBorder="1" applyAlignment="1">
      <alignment horizontal="center" vertical="center"/>
    </xf>
    <xf numFmtId="0" fontId="1" fillId="0" borderId="21" xfId="0" applyFont="1" applyBorder="1" applyAlignment="1" applyProtection="1">
      <alignment horizontal="center" vertical="center" textRotation="90"/>
      <protection locked="0"/>
    </xf>
    <xf numFmtId="164" fontId="1" fillId="0" borderId="21" xfId="1" applyNumberFormat="1" applyFont="1" applyBorder="1" applyAlignment="1">
      <alignment horizontal="center" vertical="center"/>
    </xf>
    <xf numFmtId="0" fontId="4" fillId="0" borderId="21" xfId="0" applyFont="1" applyBorder="1" applyAlignment="1" applyProtection="1">
      <alignment horizontal="center" vertical="center" textRotation="90" wrapText="1"/>
      <protection hidden="1"/>
    </xf>
    <xf numFmtId="0" fontId="4" fillId="0" borderId="21" xfId="0" applyFont="1" applyBorder="1" applyAlignment="1" applyProtection="1">
      <alignment horizontal="center" vertical="center" textRotation="90"/>
      <protection hidden="1"/>
    </xf>
    <xf numFmtId="0" fontId="6" fillId="0" borderId="21" xfId="0" applyFont="1" applyBorder="1" applyAlignment="1" applyProtection="1">
      <alignment horizontal="justify" vertical="center" wrapText="1"/>
      <protection locked="0"/>
    </xf>
    <xf numFmtId="0" fontId="6" fillId="0" borderId="21"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14" fontId="1" fillId="0" borderId="21" xfId="0" applyNumberFormat="1" applyFont="1" applyBorder="1" applyAlignment="1" applyProtection="1">
      <alignment horizontal="center" vertical="center" wrapText="1"/>
      <protection locked="0"/>
    </xf>
    <xf numFmtId="9" fontId="1" fillId="0" borderId="21" xfId="0" applyNumberFormat="1" applyFont="1" applyBorder="1" applyAlignment="1" applyProtection="1">
      <alignment vertical="center" wrapText="1"/>
      <protection hidden="1"/>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67" fillId="5" borderId="5" xfId="0" applyFont="1" applyFill="1" applyBorder="1" applyAlignment="1" applyProtection="1">
      <alignment horizontal="center" wrapText="1" readingOrder="1"/>
      <protection hidden="1"/>
    </xf>
    <xf numFmtId="0" fontId="67" fillId="5" borderId="0" xfId="0" applyFont="1" applyFill="1" applyAlignment="1" applyProtection="1">
      <alignment horizontal="center" wrapText="1" readingOrder="1"/>
      <protection hidden="1"/>
    </xf>
    <xf numFmtId="0" fontId="68" fillId="0" borderId="21" xfId="0" applyFont="1" applyBorder="1" applyAlignment="1" applyProtection="1">
      <alignment horizontal="justify" vertical="center" wrapText="1"/>
      <protection locked="0"/>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56" fillId="0" borderId="67" xfId="0" applyFont="1" applyBorder="1" applyAlignment="1">
      <alignment horizontal="left" vertical="center"/>
    </xf>
    <xf numFmtId="0" fontId="56" fillId="0" borderId="66" xfId="0" applyFont="1" applyBorder="1" applyAlignment="1">
      <alignment horizontal="left" vertical="center"/>
    </xf>
    <xf numFmtId="0" fontId="56" fillId="0" borderId="63" xfId="0" applyFont="1" applyBorder="1" applyAlignment="1">
      <alignment horizontal="left" vertical="center"/>
    </xf>
    <xf numFmtId="0" fontId="56" fillId="0" borderId="64" xfId="0" applyFont="1" applyBorder="1" applyAlignment="1">
      <alignment horizontal="left" vertical="center"/>
    </xf>
    <xf numFmtId="0" fontId="56" fillId="0" borderId="68" xfId="0" applyFont="1" applyBorder="1" applyAlignment="1">
      <alignment horizontal="left" vertical="center"/>
    </xf>
    <xf numFmtId="0" fontId="56" fillId="0" borderId="65" xfId="0" applyFont="1" applyBorder="1" applyAlignment="1">
      <alignment horizontal="left" vertical="center"/>
    </xf>
    <xf numFmtId="0" fontId="60" fillId="7" borderId="21" xfId="0" applyFont="1" applyFill="1" applyBorder="1" applyAlignment="1">
      <alignment horizontal="center" vertical="center" wrapText="1"/>
    </xf>
    <xf numFmtId="0" fontId="66" fillId="0" borderId="72" xfId="0" applyFont="1" applyBorder="1" applyAlignment="1">
      <alignment horizontal="left" vertical="center"/>
    </xf>
    <xf numFmtId="0" fontId="66" fillId="0" borderId="71" xfId="0" applyFont="1" applyBorder="1" applyAlignment="1">
      <alignment horizontal="left" vertical="center"/>
    </xf>
    <xf numFmtId="0" fontId="66" fillId="0" borderId="73" xfId="0" applyFont="1" applyBorder="1" applyAlignment="1">
      <alignment horizontal="left" vertical="center"/>
    </xf>
    <xf numFmtId="0" fontId="60" fillId="7" borderId="21" xfId="0" applyFont="1" applyFill="1" applyBorder="1" applyAlignment="1">
      <alignment horizontal="center" vertical="center" textRotation="90" wrapText="1"/>
    </xf>
    <xf numFmtId="0" fontId="58" fillId="0" borderId="63" xfId="0" applyFont="1" applyBorder="1" applyAlignment="1" applyProtection="1">
      <alignment horizontal="center" wrapText="1"/>
      <protection locked="0"/>
    </xf>
    <xf numFmtId="0" fontId="58" fillId="0" borderId="0" xfId="0" applyFont="1" applyAlignment="1" applyProtection="1">
      <alignment horizontal="center" wrapText="1"/>
      <protection locked="0"/>
    </xf>
    <xf numFmtId="0" fontId="58" fillId="0" borderId="68" xfId="0" applyFont="1" applyBorder="1" applyAlignment="1" applyProtection="1">
      <alignment horizontal="center" wrapText="1"/>
      <protection locked="0"/>
    </xf>
    <xf numFmtId="0" fontId="58" fillId="0" borderId="57" xfId="0" applyFont="1" applyBorder="1" applyAlignment="1" applyProtection="1">
      <alignment horizontal="center" wrapText="1"/>
      <protection locked="0"/>
    </xf>
    <xf numFmtId="0" fontId="60" fillId="7" borderId="21" xfId="0" applyFont="1" applyFill="1" applyBorder="1" applyAlignment="1">
      <alignment horizontal="center" vertical="center"/>
    </xf>
    <xf numFmtId="0" fontId="60" fillId="7" borderId="22" xfId="0" applyFont="1" applyFill="1" applyBorder="1" applyAlignment="1">
      <alignment horizontal="center" vertical="center"/>
    </xf>
    <xf numFmtId="0" fontId="60" fillId="7" borderId="21" xfId="0" applyFont="1" applyFill="1" applyBorder="1" applyAlignment="1">
      <alignment horizontal="center" vertical="center" textRotation="90"/>
    </xf>
    <xf numFmtId="0" fontId="57" fillId="0" borderId="0" xfId="0" applyFont="1" applyAlignment="1" applyProtection="1">
      <alignment horizontal="center" vertical="center"/>
      <protection locked="0"/>
    </xf>
    <xf numFmtId="0" fontId="57" fillId="0" borderId="64" xfId="0" applyFont="1" applyBorder="1" applyAlignment="1" applyProtection="1">
      <alignment horizontal="center" vertical="center"/>
      <protection locked="0"/>
    </xf>
    <xf numFmtId="0" fontId="57" fillId="0" borderId="57" xfId="0" applyFont="1" applyBorder="1" applyAlignment="1" applyProtection="1">
      <alignment horizontal="center" vertical="center"/>
      <protection locked="0"/>
    </xf>
    <xf numFmtId="0" fontId="57" fillId="0" borderId="65" xfId="0" applyFont="1" applyBorder="1" applyAlignment="1" applyProtection="1">
      <alignment horizontal="center" vertical="center"/>
      <protection locked="0"/>
    </xf>
    <xf numFmtId="0" fontId="1" fillId="0" borderId="2" xfId="0" applyFont="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0" fontId="63" fillId="0" borderId="21" xfId="0" applyFont="1" applyBorder="1" applyAlignment="1">
      <alignment horizontal="left" vertical="center" wrapText="1"/>
    </xf>
    <xf numFmtId="0" fontId="64" fillId="0" borderId="74" xfId="0" applyFont="1" applyBorder="1" applyAlignment="1">
      <alignment horizontal="center" vertical="center" wrapText="1"/>
    </xf>
    <xf numFmtId="0" fontId="65" fillId="0" borderId="74" xfId="0" applyFont="1" applyBorder="1" applyAlignment="1">
      <alignment horizontal="center" vertical="center" wrapText="1"/>
    </xf>
    <xf numFmtId="0" fontId="48" fillId="0" borderId="72" xfId="0" applyFont="1" applyBorder="1" applyAlignment="1">
      <alignment horizontal="left" vertical="center" wrapText="1"/>
    </xf>
    <xf numFmtId="0" fontId="48" fillId="0" borderId="71" xfId="0" applyFont="1" applyBorder="1" applyAlignment="1">
      <alignment horizontal="left" vertical="center" wrapText="1"/>
    </xf>
    <xf numFmtId="0" fontId="48" fillId="0" borderId="73" xfId="0" applyFont="1" applyBorder="1" applyAlignment="1">
      <alignment horizontal="left" vertical="center" wrapText="1"/>
    </xf>
    <xf numFmtId="0" fontId="60" fillId="7" borderId="68" xfId="0" applyFont="1" applyFill="1" applyBorder="1" applyAlignment="1">
      <alignment horizontal="center" vertical="center"/>
    </xf>
    <xf numFmtId="0" fontId="60" fillId="7" borderId="57" xfId="0" applyFont="1" applyFill="1" applyBorder="1" applyAlignment="1">
      <alignment horizontal="center" vertical="center"/>
    </xf>
    <xf numFmtId="0" fontId="59" fillId="7" borderId="72" xfId="0" applyFont="1" applyFill="1" applyBorder="1" applyAlignment="1">
      <alignment horizontal="center" vertical="center"/>
    </xf>
    <xf numFmtId="0" fontId="59" fillId="7" borderId="73" xfId="0" applyFont="1" applyFill="1" applyBorder="1" applyAlignment="1">
      <alignment horizontal="center" vertical="center"/>
    </xf>
    <xf numFmtId="0" fontId="60" fillId="7" borderId="75" xfId="0" applyFont="1" applyFill="1" applyBorder="1" applyAlignment="1">
      <alignment horizontal="center" vertical="center"/>
    </xf>
    <xf numFmtId="0" fontId="60" fillId="7" borderId="76" xfId="0" applyFont="1" applyFill="1" applyBorder="1" applyAlignment="1">
      <alignment horizontal="center" vertical="center"/>
    </xf>
    <xf numFmtId="0" fontId="24" fillId="0" borderId="0" xfId="0" applyFont="1" applyAlignment="1">
      <alignment horizontal="center" vertical="center" wrapText="1"/>
    </xf>
    <xf numFmtId="0" fontId="20" fillId="5" borderId="7"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wrapText="1"/>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0" xfId="0" applyFont="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1" fillId="0" borderId="10" xfId="0" applyFont="1" applyBorder="1" applyAlignment="1">
      <alignment horizontal="center" vertical="center"/>
    </xf>
    <xf numFmtId="0" fontId="41" fillId="0" borderId="12" xfId="0" applyFont="1" applyBorder="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7" xfId="0" applyFont="1" applyBorder="1" applyAlignment="1">
      <alignment horizontal="center" vertical="center" wrapText="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5">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468470</xdr:colOff>
      <xdr:row>2</xdr:row>
      <xdr:rowOff>171965</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82235" cy="605409"/>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4" dataDxfId="23">
  <autoFilter ref="B209:C219" xr:uid="{00000000-0009-0000-0100-000001000000}"/>
  <tableColumns count="2">
    <tableColumn id="1" xr3:uid="{00000000-0010-0000-0000-000001000000}" name="Criterios" dataDxfId="22"/>
    <tableColumn id="2" xr3:uid="{00000000-0010-0000-0000-000002000000}" name="Subcriterios" dataDxfId="21"/>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3" zoomScale="130" zoomScaleNormal="130" workbookViewId="0">
      <selection activeCell="E36" sqref="E36:F36"/>
    </sheetView>
  </sheetViews>
  <sheetFormatPr baseColWidth="10" defaultColWidth="11.42578125" defaultRowHeight="15" x14ac:dyDescent="0.25"/>
  <cols>
    <col min="1" max="1" width="2.7109375" style="70" customWidth="1"/>
    <col min="2" max="3" width="24.7109375" style="70" customWidth="1"/>
    <col min="4" max="4" width="16" style="70" customWidth="1"/>
    <col min="5" max="5" width="24.7109375" style="70" customWidth="1"/>
    <col min="6" max="6" width="27.7109375" style="70" customWidth="1"/>
    <col min="7" max="8" width="24.7109375" style="70" customWidth="1"/>
    <col min="9" max="16384" width="11.42578125" style="70"/>
  </cols>
  <sheetData>
    <row r="1" spans="2:8" ht="15.75" thickBot="1" x14ac:dyDescent="0.3"/>
    <row r="2" spans="2:8" ht="18" x14ac:dyDescent="0.25">
      <c r="B2" s="154" t="s">
        <v>163</v>
      </c>
      <c r="C2" s="155"/>
      <c r="D2" s="155"/>
      <c r="E2" s="155"/>
      <c r="F2" s="155"/>
      <c r="G2" s="155"/>
      <c r="H2" s="156"/>
    </row>
    <row r="3" spans="2:8" x14ac:dyDescent="0.25">
      <c r="B3" s="71"/>
      <c r="C3" s="72"/>
      <c r="D3" s="72"/>
      <c r="E3" s="72"/>
      <c r="F3" s="72"/>
      <c r="G3" s="72"/>
      <c r="H3" s="73"/>
    </row>
    <row r="4" spans="2:8" ht="63" customHeight="1" x14ac:dyDescent="0.25">
      <c r="B4" s="157" t="s">
        <v>206</v>
      </c>
      <c r="C4" s="158"/>
      <c r="D4" s="158"/>
      <c r="E4" s="158"/>
      <c r="F4" s="158"/>
      <c r="G4" s="158"/>
      <c r="H4" s="159"/>
    </row>
    <row r="5" spans="2:8" ht="63" customHeight="1" x14ac:dyDescent="0.25">
      <c r="B5" s="160"/>
      <c r="C5" s="161"/>
      <c r="D5" s="161"/>
      <c r="E5" s="161"/>
      <c r="F5" s="161"/>
      <c r="G5" s="161"/>
      <c r="H5" s="162"/>
    </row>
    <row r="6" spans="2:8" ht="16.5" x14ac:dyDescent="0.25">
      <c r="B6" s="163" t="s">
        <v>161</v>
      </c>
      <c r="C6" s="164"/>
      <c r="D6" s="164"/>
      <c r="E6" s="164"/>
      <c r="F6" s="164"/>
      <c r="G6" s="164"/>
      <c r="H6" s="165"/>
    </row>
    <row r="7" spans="2:8" ht="95.25" customHeight="1" x14ac:dyDescent="0.25">
      <c r="B7" s="173" t="s">
        <v>166</v>
      </c>
      <c r="C7" s="174"/>
      <c r="D7" s="174"/>
      <c r="E7" s="174"/>
      <c r="F7" s="174"/>
      <c r="G7" s="174"/>
      <c r="H7" s="175"/>
    </row>
    <row r="8" spans="2:8" ht="16.5" x14ac:dyDescent="0.25">
      <c r="B8" s="107"/>
      <c r="C8" s="108"/>
      <c r="D8" s="108"/>
      <c r="E8" s="108"/>
      <c r="F8" s="108"/>
      <c r="G8" s="108"/>
      <c r="H8" s="109"/>
    </row>
    <row r="9" spans="2:8" ht="16.5" customHeight="1" x14ac:dyDescent="0.25">
      <c r="B9" s="166" t="s">
        <v>199</v>
      </c>
      <c r="C9" s="167"/>
      <c r="D9" s="167"/>
      <c r="E9" s="167"/>
      <c r="F9" s="167"/>
      <c r="G9" s="167"/>
      <c r="H9" s="168"/>
    </row>
    <row r="10" spans="2:8" ht="44.25" customHeight="1" x14ac:dyDescent="0.25">
      <c r="B10" s="166"/>
      <c r="C10" s="167"/>
      <c r="D10" s="167"/>
      <c r="E10" s="167"/>
      <c r="F10" s="167"/>
      <c r="G10" s="167"/>
      <c r="H10" s="168"/>
    </row>
    <row r="11" spans="2:8" ht="15.75" thickBot="1" x14ac:dyDescent="0.3">
      <c r="B11" s="96"/>
      <c r="C11" s="99"/>
      <c r="D11" s="104"/>
      <c r="E11" s="105"/>
      <c r="F11" s="105"/>
      <c r="G11" s="106"/>
      <c r="H11" s="100"/>
    </row>
    <row r="12" spans="2:8" ht="15.75" thickTop="1" x14ac:dyDescent="0.25">
      <c r="B12" s="96"/>
      <c r="C12" s="169" t="s">
        <v>162</v>
      </c>
      <c r="D12" s="170"/>
      <c r="E12" s="171" t="s">
        <v>200</v>
      </c>
      <c r="F12" s="172"/>
      <c r="G12" s="99"/>
      <c r="H12" s="100"/>
    </row>
    <row r="13" spans="2:8" ht="35.25" customHeight="1" x14ac:dyDescent="0.25">
      <c r="B13" s="96"/>
      <c r="C13" s="176" t="s">
        <v>193</v>
      </c>
      <c r="D13" s="177"/>
      <c r="E13" s="178" t="s">
        <v>198</v>
      </c>
      <c r="F13" s="179"/>
      <c r="G13" s="99"/>
      <c r="H13" s="100"/>
    </row>
    <row r="14" spans="2:8" ht="17.25" customHeight="1" x14ac:dyDescent="0.25">
      <c r="B14" s="96"/>
      <c r="C14" s="176" t="s">
        <v>194</v>
      </c>
      <c r="D14" s="177"/>
      <c r="E14" s="178" t="s">
        <v>196</v>
      </c>
      <c r="F14" s="179"/>
      <c r="G14" s="99"/>
      <c r="H14" s="100"/>
    </row>
    <row r="15" spans="2:8" ht="19.5" customHeight="1" x14ac:dyDescent="0.25">
      <c r="B15" s="96"/>
      <c r="C15" s="176" t="s">
        <v>195</v>
      </c>
      <c r="D15" s="177"/>
      <c r="E15" s="178" t="s">
        <v>197</v>
      </c>
      <c r="F15" s="179"/>
      <c r="G15" s="99"/>
      <c r="H15" s="100"/>
    </row>
    <row r="16" spans="2:8" ht="69.75" customHeight="1" x14ac:dyDescent="0.25">
      <c r="B16" s="96"/>
      <c r="C16" s="176" t="s">
        <v>164</v>
      </c>
      <c r="D16" s="177"/>
      <c r="E16" s="178" t="s">
        <v>165</v>
      </c>
      <c r="F16" s="179"/>
      <c r="G16" s="99"/>
      <c r="H16" s="100"/>
    </row>
    <row r="17" spans="2:8" ht="34.5" customHeight="1" x14ac:dyDescent="0.25">
      <c r="B17" s="96"/>
      <c r="C17" s="180" t="s">
        <v>2</v>
      </c>
      <c r="D17" s="181"/>
      <c r="E17" s="182" t="s">
        <v>207</v>
      </c>
      <c r="F17" s="183"/>
      <c r="G17" s="99"/>
      <c r="H17" s="100"/>
    </row>
    <row r="18" spans="2:8" ht="27.75" customHeight="1" x14ac:dyDescent="0.25">
      <c r="B18" s="96"/>
      <c r="C18" s="180" t="s">
        <v>3</v>
      </c>
      <c r="D18" s="181"/>
      <c r="E18" s="182" t="s">
        <v>208</v>
      </c>
      <c r="F18" s="183"/>
      <c r="G18" s="99"/>
      <c r="H18" s="100"/>
    </row>
    <row r="19" spans="2:8" ht="28.5" customHeight="1" x14ac:dyDescent="0.25">
      <c r="B19" s="96"/>
      <c r="C19" s="180" t="s">
        <v>41</v>
      </c>
      <c r="D19" s="181"/>
      <c r="E19" s="182" t="s">
        <v>209</v>
      </c>
      <c r="F19" s="183"/>
      <c r="G19" s="99"/>
      <c r="H19" s="100"/>
    </row>
    <row r="20" spans="2:8" ht="72.75" customHeight="1" x14ac:dyDescent="0.25">
      <c r="B20" s="96"/>
      <c r="C20" s="180" t="s">
        <v>1</v>
      </c>
      <c r="D20" s="181"/>
      <c r="E20" s="182" t="s">
        <v>210</v>
      </c>
      <c r="F20" s="183"/>
      <c r="G20" s="99"/>
      <c r="H20" s="100"/>
    </row>
    <row r="21" spans="2:8" ht="64.5" customHeight="1" x14ac:dyDescent="0.25">
      <c r="B21" s="96"/>
      <c r="C21" s="180" t="s">
        <v>49</v>
      </c>
      <c r="D21" s="181"/>
      <c r="E21" s="182" t="s">
        <v>168</v>
      </c>
      <c r="F21" s="183"/>
      <c r="G21" s="99"/>
      <c r="H21" s="100"/>
    </row>
    <row r="22" spans="2:8" ht="71.25" customHeight="1" x14ac:dyDescent="0.25">
      <c r="B22" s="96"/>
      <c r="C22" s="180" t="s">
        <v>167</v>
      </c>
      <c r="D22" s="181"/>
      <c r="E22" s="182" t="s">
        <v>169</v>
      </c>
      <c r="F22" s="183"/>
      <c r="G22" s="99"/>
      <c r="H22" s="100"/>
    </row>
    <row r="23" spans="2:8" ht="55.5" customHeight="1" x14ac:dyDescent="0.25">
      <c r="B23" s="96"/>
      <c r="C23" s="187" t="s">
        <v>170</v>
      </c>
      <c r="D23" s="188"/>
      <c r="E23" s="182" t="s">
        <v>171</v>
      </c>
      <c r="F23" s="183"/>
      <c r="G23" s="99"/>
      <c r="H23" s="100"/>
    </row>
    <row r="24" spans="2:8" ht="42" customHeight="1" x14ac:dyDescent="0.25">
      <c r="B24" s="96"/>
      <c r="C24" s="187" t="s">
        <v>47</v>
      </c>
      <c r="D24" s="188"/>
      <c r="E24" s="182" t="s">
        <v>172</v>
      </c>
      <c r="F24" s="183"/>
      <c r="G24" s="99"/>
      <c r="H24" s="100"/>
    </row>
    <row r="25" spans="2:8" ht="59.25" customHeight="1" x14ac:dyDescent="0.25">
      <c r="B25" s="96"/>
      <c r="C25" s="187" t="s">
        <v>160</v>
      </c>
      <c r="D25" s="188"/>
      <c r="E25" s="182" t="s">
        <v>173</v>
      </c>
      <c r="F25" s="183"/>
      <c r="G25" s="99"/>
      <c r="H25" s="100"/>
    </row>
    <row r="26" spans="2:8" ht="23.25" customHeight="1" x14ac:dyDescent="0.25">
      <c r="B26" s="96"/>
      <c r="C26" s="187" t="s">
        <v>12</v>
      </c>
      <c r="D26" s="188"/>
      <c r="E26" s="182" t="s">
        <v>174</v>
      </c>
      <c r="F26" s="183"/>
      <c r="G26" s="99"/>
      <c r="H26" s="100"/>
    </row>
    <row r="27" spans="2:8" ht="30.75" customHeight="1" x14ac:dyDescent="0.25">
      <c r="B27" s="96"/>
      <c r="C27" s="187" t="s">
        <v>178</v>
      </c>
      <c r="D27" s="188"/>
      <c r="E27" s="182" t="s">
        <v>175</v>
      </c>
      <c r="F27" s="183"/>
      <c r="G27" s="99"/>
      <c r="H27" s="100"/>
    </row>
    <row r="28" spans="2:8" ht="35.25" customHeight="1" x14ac:dyDescent="0.25">
      <c r="B28" s="96"/>
      <c r="C28" s="187" t="s">
        <v>179</v>
      </c>
      <c r="D28" s="188"/>
      <c r="E28" s="182" t="s">
        <v>176</v>
      </c>
      <c r="F28" s="183"/>
      <c r="G28" s="99"/>
      <c r="H28" s="100"/>
    </row>
    <row r="29" spans="2:8" ht="33" customHeight="1" x14ac:dyDescent="0.25">
      <c r="B29" s="96"/>
      <c r="C29" s="187" t="s">
        <v>179</v>
      </c>
      <c r="D29" s="188"/>
      <c r="E29" s="182" t="s">
        <v>176</v>
      </c>
      <c r="F29" s="183"/>
      <c r="G29" s="99"/>
      <c r="H29" s="100"/>
    </row>
    <row r="30" spans="2:8" ht="30" customHeight="1" x14ac:dyDescent="0.25">
      <c r="B30" s="96"/>
      <c r="C30" s="187" t="s">
        <v>180</v>
      </c>
      <c r="D30" s="188"/>
      <c r="E30" s="182" t="s">
        <v>177</v>
      </c>
      <c r="F30" s="183"/>
      <c r="G30" s="99"/>
      <c r="H30" s="100"/>
    </row>
    <row r="31" spans="2:8" ht="35.25" customHeight="1" x14ac:dyDescent="0.25">
      <c r="B31" s="96"/>
      <c r="C31" s="187" t="s">
        <v>181</v>
      </c>
      <c r="D31" s="188"/>
      <c r="E31" s="182" t="s">
        <v>182</v>
      </c>
      <c r="F31" s="183"/>
      <c r="G31" s="99"/>
      <c r="H31" s="100"/>
    </row>
    <row r="32" spans="2:8" ht="31.5" customHeight="1" x14ac:dyDescent="0.25">
      <c r="B32" s="96"/>
      <c r="C32" s="187" t="s">
        <v>183</v>
      </c>
      <c r="D32" s="188"/>
      <c r="E32" s="182" t="s">
        <v>184</v>
      </c>
      <c r="F32" s="183"/>
      <c r="G32" s="99"/>
      <c r="H32" s="100"/>
    </row>
    <row r="33" spans="2:8" ht="35.25" customHeight="1" x14ac:dyDescent="0.25">
      <c r="B33" s="96"/>
      <c r="C33" s="187" t="s">
        <v>185</v>
      </c>
      <c r="D33" s="188"/>
      <c r="E33" s="182" t="s">
        <v>186</v>
      </c>
      <c r="F33" s="183"/>
      <c r="G33" s="99"/>
      <c r="H33" s="100"/>
    </row>
    <row r="34" spans="2:8" ht="59.25" customHeight="1" x14ac:dyDescent="0.25">
      <c r="B34" s="96"/>
      <c r="C34" s="187" t="s">
        <v>187</v>
      </c>
      <c r="D34" s="188"/>
      <c r="E34" s="182" t="s">
        <v>188</v>
      </c>
      <c r="F34" s="183"/>
      <c r="G34" s="99"/>
      <c r="H34" s="100"/>
    </row>
    <row r="35" spans="2:8" ht="29.25" customHeight="1" x14ac:dyDescent="0.25">
      <c r="B35" s="96"/>
      <c r="C35" s="187" t="s">
        <v>29</v>
      </c>
      <c r="D35" s="188"/>
      <c r="E35" s="182" t="s">
        <v>189</v>
      </c>
      <c r="F35" s="183"/>
      <c r="G35" s="99"/>
      <c r="H35" s="100"/>
    </row>
    <row r="36" spans="2:8" ht="82.5" customHeight="1" x14ac:dyDescent="0.25">
      <c r="B36" s="96"/>
      <c r="C36" s="187" t="s">
        <v>191</v>
      </c>
      <c r="D36" s="188"/>
      <c r="E36" s="182" t="s">
        <v>190</v>
      </c>
      <c r="F36" s="183"/>
      <c r="G36" s="99"/>
      <c r="H36" s="100"/>
    </row>
    <row r="37" spans="2:8" ht="46.5" customHeight="1" x14ac:dyDescent="0.25">
      <c r="B37" s="96"/>
      <c r="C37" s="187" t="s">
        <v>38</v>
      </c>
      <c r="D37" s="188"/>
      <c r="E37" s="182" t="s">
        <v>192</v>
      </c>
      <c r="F37" s="183"/>
      <c r="G37" s="99"/>
      <c r="H37" s="100"/>
    </row>
    <row r="38" spans="2:8" ht="6.75" customHeight="1" thickBot="1" x14ac:dyDescent="0.3">
      <c r="B38" s="96"/>
      <c r="C38" s="189"/>
      <c r="D38" s="190"/>
      <c r="E38" s="191"/>
      <c r="F38" s="192"/>
      <c r="G38" s="99"/>
      <c r="H38" s="100"/>
    </row>
    <row r="39" spans="2:8" ht="15.75" thickTop="1" x14ac:dyDescent="0.25">
      <c r="B39" s="96"/>
      <c r="C39" s="97"/>
      <c r="D39" s="97"/>
      <c r="E39" s="98"/>
      <c r="F39" s="98"/>
      <c r="G39" s="99"/>
      <c r="H39" s="100"/>
    </row>
    <row r="40" spans="2:8" ht="21" customHeight="1" x14ac:dyDescent="0.25">
      <c r="B40" s="184" t="s">
        <v>201</v>
      </c>
      <c r="C40" s="185"/>
      <c r="D40" s="185"/>
      <c r="E40" s="185"/>
      <c r="F40" s="185"/>
      <c r="G40" s="185"/>
      <c r="H40" s="186"/>
    </row>
    <row r="41" spans="2:8" ht="20.25" customHeight="1" x14ac:dyDescent="0.25">
      <c r="B41" s="184" t="s">
        <v>202</v>
      </c>
      <c r="C41" s="185"/>
      <c r="D41" s="185"/>
      <c r="E41" s="185"/>
      <c r="F41" s="185"/>
      <c r="G41" s="185"/>
      <c r="H41" s="186"/>
    </row>
    <row r="42" spans="2:8" ht="20.25" customHeight="1" x14ac:dyDescent="0.25">
      <c r="B42" s="184" t="s">
        <v>203</v>
      </c>
      <c r="C42" s="185"/>
      <c r="D42" s="185"/>
      <c r="E42" s="185"/>
      <c r="F42" s="185"/>
      <c r="G42" s="185"/>
      <c r="H42" s="186"/>
    </row>
    <row r="43" spans="2:8" ht="20.25" customHeight="1" x14ac:dyDescent="0.25">
      <c r="B43" s="184" t="s">
        <v>204</v>
      </c>
      <c r="C43" s="185"/>
      <c r="D43" s="185"/>
      <c r="E43" s="185"/>
      <c r="F43" s="185"/>
      <c r="G43" s="185"/>
      <c r="H43" s="186"/>
    </row>
    <row r="44" spans="2:8" x14ac:dyDescent="0.25">
      <c r="B44" s="184" t="s">
        <v>205</v>
      </c>
      <c r="C44" s="185"/>
      <c r="D44" s="185"/>
      <c r="E44" s="185"/>
      <c r="F44" s="185"/>
      <c r="G44" s="185"/>
      <c r="H44" s="186"/>
    </row>
    <row r="45" spans="2:8" ht="15.75" thickBot="1" x14ac:dyDescent="0.3">
      <c r="B45" s="101"/>
      <c r="C45" s="102"/>
      <c r="D45" s="102"/>
      <c r="E45" s="102"/>
      <c r="F45" s="102"/>
      <c r="G45" s="102"/>
      <c r="H45" s="103"/>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V21"/>
  <sheetViews>
    <sheetView showGridLines="0" tabSelected="1" topLeftCell="AI13" zoomScale="74" zoomScaleNormal="110" workbookViewId="0">
      <selection activeCell="AS14" sqref="AS14"/>
    </sheetView>
  </sheetViews>
  <sheetFormatPr baseColWidth="10" defaultColWidth="11.42578125" defaultRowHeight="16.5" x14ac:dyDescent="0.3"/>
  <cols>
    <col min="1" max="1" width="4.7109375" style="2" customWidth="1"/>
    <col min="2" max="3" width="12" style="2" customWidth="1"/>
    <col min="4" max="4" width="14.140625" style="2" customWidth="1"/>
    <col min="5" max="5" width="22.140625" style="2" customWidth="1"/>
    <col min="6" max="6" width="28.85546875" style="2" customWidth="1"/>
    <col min="7" max="7" width="32.4257812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30.42578125" style="1" customWidth="1"/>
    <col min="16" max="16" width="17.42578125" style="1" customWidth="1"/>
    <col min="17" max="17" width="6.28515625" style="1" customWidth="1"/>
    <col min="18" max="18" width="16" style="1" customWidth="1"/>
    <col min="19" max="19" width="5.7109375" style="1" customWidth="1"/>
    <col min="20" max="20" width="42.5703125" style="1" customWidth="1"/>
    <col min="21" max="21" width="22.5703125" style="1" customWidth="1"/>
    <col min="22" max="22" width="15.140625" style="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22.85546875" style="1" customWidth="1"/>
    <col min="30" max="30" width="38.28515625" style="1" customWidth="1"/>
    <col min="31" max="31" width="8.7109375" style="1" customWidth="1"/>
    <col min="32" max="32" width="10.42578125" style="1" customWidth="1"/>
    <col min="33" max="33" width="9.28515625" style="1" customWidth="1"/>
    <col min="34" max="34" width="9.140625" style="1" customWidth="1"/>
    <col min="35" max="35" width="8.42578125" style="1" customWidth="1"/>
    <col min="36" max="36" width="7.28515625" style="1" customWidth="1"/>
    <col min="37" max="37" width="23" style="1" customWidth="1"/>
    <col min="38" max="38" width="18.7109375" style="1" customWidth="1"/>
    <col min="39" max="39" width="16.7109375" style="1" customWidth="1"/>
    <col min="40" max="40" width="20" style="1" customWidth="1"/>
    <col min="41" max="41" width="18.42578125" style="1" customWidth="1"/>
    <col min="42" max="42" width="21" style="1" customWidth="1"/>
    <col min="43" max="43" width="14.140625" style="1" customWidth="1"/>
    <col min="44" max="44" width="58" style="1" customWidth="1"/>
    <col min="45" max="45" width="20.7109375" style="1" customWidth="1"/>
    <col min="46" max="46" width="15.42578125" style="1" customWidth="1"/>
    <col min="47" max="47" width="102" style="1" customWidth="1"/>
    <col min="48" max="48" width="17.28515625" style="1" customWidth="1"/>
    <col min="49" max="16384" width="11.42578125" style="1"/>
  </cols>
  <sheetData>
    <row r="1" spans="1:74" x14ac:dyDescent="0.3">
      <c r="A1" s="204" t="s">
        <v>213</v>
      </c>
      <c r="B1" s="205"/>
      <c r="C1" s="205"/>
      <c r="D1" s="205"/>
      <c r="E1" s="211" t="s">
        <v>214</v>
      </c>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c r="AS1" s="211"/>
      <c r="AT1" s="212"/>
      <c r="AU1" s="193" t="s">
        <v>215</v>
      </c>
      <c r="AV1" s="194"/>
    </row>
    <row r="2" spans="1:74" x14ac:dyDescent="0.3">
      <c r="A2" s="204"/>
      <c r="B2" s="205"/>
      <c r="C2" s="205"/>
      <c r="D2" s="205"/>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c r="AP2" s="211"/>
      <c r="AQ2" s="211"/>
      <c r="AR2" s="211"/>
      <c r="AS2" s="211"/>
      <c r="AT2" s="212"/>
      <c r="AU2" s="195" t="s">
        <v>222</v>
      </c>
      <c r="AV2" s="196"/>
    </row>
    <row r="3" spans="1:74" x14ac:dyDescent="0.3">
      <c r="A3" s="204"/>
      <c r="B3" s="205"/>
      <c r="C3" s="205"/>
      <c r="D3" s="205"/>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2"/>
      <c r="AU3" s="195" t="s">
        <v>223</v>
      </c>
      <c r="AV3" s="196"/>
    </row>
    <row r="4" spans="1:74" x14ac:dyDescent="0.3">
      <c r="A4" s="206"/>
      <c r="B4" s="207"/>
      <c r="C4" s="207"/>
      <c r="D4" s="207"/>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4"/>
      <c r="AU4" s="197" t="s">
        <v>216</v>
      </c>
      <c r="AV4" s="198"/>
    </row>
    <row r="5" spans="1:74" ht="23.25" x14ac:dyDescent="0.3">
      <c r="A5" s="226" t="s">
        <v>42</v>
      </c>
      <c r="B5" s="227"/>
      <c r="C5" s="200" t="s">
        <v>254</v>
      </c>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2"/>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23.25" x14ac:dyDescent="0.3">
      <c r="A6" s="226" t="s">
        <v>129</v>
      </c>
      <c r="B6" s="227"/>
      <c r="C6" s="200" t="s">
        <v>255</v>
      </c>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1"/>
      <c r="AN6" s="201"/>
      <c r="AO6" s="201"/>
      <c r="AP6" s="201"/>
      <c r="AQ6" s="201"/>
      <c r="AR6" s="201"/>
      <c r="AS6" s="201"/>
      <c r="AT6" s="201"/>
      <c r="AU6" s="201"/>
      <c r="AV6" s="202"/>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23.25" x14ac:dyDescent="0.3">
      <c r="A7" s="226" t="s">
        <v>43</v>
      </c>
      <c r="B7" s="227"/>
      <c r="C7" s="200" t="s">
        <v>256</v>
      </c>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M7" s="201"/>
      <c r="AN7" s="201"/>
      <c r="AO7" s="201"/>
      <c r="AP7" s="201"/>
      <c r="AQ7" s="201"/>
      <c r="AR7" s="201"/>
      <c r="AS7" s="201"/>
      <c r="AT7" s="201"/>
      <c r="AU7" s="201"/>
      <c r="AV7" s="202"/>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x14ac:dyDescent="0.3">
      <c r="A8" s="208" t="s">
        <v>138</v>
      </c>
      <c r="B8" s="208"/>
      <c r="C8" s="208"/>
      <c r="D8" s="208"/>
      <c r="E8" s="209"/>
      <c r="F8" s="209"/>
      <c r="G8" s="209"/>
      <c r="H8" s="209"/>
      <c r="I8" s="209"/>
      <c r="J8" s="209"/>
      <c r="K8" s="209"/>
      <c r="L8" s="209" t="s">
        <v>139</v>
      </c>
      <c r="M8" s="209"/>
      <c r="N8" s="209"/>
      <c r="O8" s="209"/>
      <c r="P8" s="209"/>
      <c r="Q8" s="209"/>
      <c r="R8" s="209"/>
      <c r="S8" s="209" t="s">
        <v>140</v>
      </c>
      <c r="T8" s="209"/>
      <c r="U8" s="209"/>
      <c r="V8" s="209"/>
      <c r="W8" s="209"/>
      <c r="X8" s="209"/>
      <c r="Y8" s="209"/>
      <c r="Z8" s="209"/>
      <c r="AA8" s="209"/>
      <c r="AB8" s="209"/>
      <c r="AC8" s="228" t="s">
        <v>18</v>
      </c>
      <c r="AD8" s="209" t="s">
        <v>141</v>
      </c>
      <c r="AE8" s="209"/>
      <c r="AF8" s="209"/>
      <c r="AG8" s="209"/>
      <c r="AH8" s="209"/>
      <c r="AI8" s="209"/>
      <c r="AJ8" s="209"/>
      <c r="AK8" s="224" t="s">
        <v>34</v>
      </c>
      <c r="AL8" s="225"/>
      <c r="AM8" s="225"/>
      <c r="AN8" s="225"/>
      <c r="AO8" s="225"/>
      <c r="AP8" s="225"/>
      <c r="AQ8" s="225"/>
      <c r="AR8" s="225"/>
      <c r="AS8" s="225"/>
      <c r="AT8" s="225"/>
      <c r="AU8" s="225"/>
      <c r="AV8" s="22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x14ac:dyDescent="0.3">
      <c r="A9" s="210" t="s">
        <v>0</v>
      </c>
      <c r="B9" s="208" t="s">
        <v>13</v>
      </c>
      <c r="C9" s="208" t="s">
        <v>236</v>
      </c>
      <c r="D9" s="208" t="s">
        <v>2</v>
      </c>
      <c r="E9" s="199" t="s">
        <v>3</v>
      </c>
      <c r="F9" s="199" t="s">
        <v>41</v>
      </c>
      <c r="G9" s="208" t="s">
        <v>1</v>
      </c>
      <c r="H9" s="199" t="s">
        <v>49</v>
      </c>
      <c r="I9" s="199" t="s">
        <v>252</v>
      </c>
      <c r="J9" s="199" t="s">
        <v>253</v>
      </c>
      <c r="K9" s="199" t="s">
        <v>134</v>
      </c>
      <c r="L9" s="199" t="s">
        <v>33</v>
      </c>
      <c r="M9" s="208" t="s">
        <v>5</v>
      </c>
      <c r="N9" s="199" t="s">
        <v>86</v>
      </c>
      <c r="O9" s="199" t="s">
        <v>91</v>
      </c>
      <c r="P9" s="199" t="s">
        <v>44</v>
      </c>
      <c r="Q9" s="208" t="s">
        <v>5</v>
      </c>
      <c r="R9" s="199" t="s">
        <v>47</v>
      </c>
      <c r="S9" s="203" t="s">
        <v>11</v>
      </c>
      <c r="T9" s="199" t="s">
        <v>160</v>
      </c>
      <c r="U9" s="199" t="s">
        <v>212</v>
      </c>
      <c r="V9" s="199">
        <v>4</v>
      </c>
      <c r="W9" s="199" t="s">
        <v>8</v>
      </c>
      <c r="X9" s="199"/>
      <c r="Y9" s="199"/>
      <c r="Z9" s="199"/>
      <c r="AA9" s="199"/>
      <c r="AB9" s="199"/>
      <c r="AC9" s="229"/>
      <c r="AD9" s="203" t="s">
        <v>137</v>
      </c>
      <c r="AE9" s="203" t="s">
        <v>45</v>
      </c>
      <c r="AF9" s="203" t="s">
        <v>5</v>
      </c>
      <c r="AG9" s="203" t="s">
        <v>46</v>
      </c>
      <c r="AH9" s="203" t="s">
        <v>5</v>
      </c>
      <c r="AI9" s="203" t="s">
        <v>48</v>
      </c>
      <c r="AJ9" s="203" t="s">
        <v>29</v>
      </c>
      <c r="AK9" s="199" t="s">
        <v>34</v>
      </c>
      <c r="AL9" s="199" t="s">
        <v>35</v>
      </c>
      <c r="AM9" s="199" t="s">
        <v>36</v>
      </c>
      <c r="AN9" s="199" t="s">
        <v>37</v>
      </c>
      <c r="AO9" s="199" t="s">
        <v>224</v>
      </c>
      <c r="AP9" s="199" t="s">
        <v>38</v>
      </c>
      <c r="AQ9" s="199" t="s">
        <v>37</v>
      </c>
      <c r="AR9" s="199" t="s">
        <v>225</v>
      </c>
      <c r="AS9" s="199" t="s">
        <v>38</v>
      </c>
      <c r="AT9" s="199" t="s">
        <v>37</v>
      </c>
      <c r="AU9" s="199" t="s">
        <v>226</v>
      </c>
      <c r="AV9" s="199" t="s">
        <v>38</v>
      </c>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s="3" customFormat="1" ht="81" x14ac:dyDescent="0.25">
      <c r="A10" s="210"/>
      <c r="B10" s="208"/>
      <c r="C10" s="208"/>
      <c r="D10" s="208"/>
      <c r="E10" s="199"/>
      <c r="F10" s="199"/>
      <c r="G10" s="208"/>
      <c r="H10" s="199"/>
      <c r="I10" s="199"/>
      <c r="J10" s="199"/>
      <c r="K10" s="199"/>
      <c r="L10" s="199"/>
      <c r="M10" s="208"/>
      <c r="N10" s="199"/>
      <c r="O10" s="199"/>
      <c r="P10" s="208"/>
      <c r="Q10" s="208"/>
      <c r="R10" s="199"/>
      <c r="S10" s="203"/>
      <c r="T10" s="199"/>
      <c r="U10" s="199"/>
      <c r="V10" s="199"/>
      <c r="W10" s="122" t="s">
        <v>13</v>
      </c>
      <c r="X10" s="122" t="s">
        <v>17</v>
      </c>
      <c r="Y10" s="122" t="s">
        <v>28</v>
      </c>
      <c r="Z10" s="122" t="s">
        <v>18</v>
      </c>
      <c r="AA10" s="122" t="s">
        <v>21</v>
      </c>
      <c r="AB10" s="122" t="s">
        <v>24</v>
      </c>
      <c r="AC10" s="209"/>
      <c r="AD10" s="203"/>
      <c r="AE10" s="203"/>
      <c r="AF10" s="203"/>
      <c r="AG10" s="203"/>
      <c r="AH10" s="203"/>
      <c r="AI10" s="203"/>
      <c r="AJ10" s="203"/>
      <c r="AK10" s="199"/>
      <c r="AL10" s="199"/>
      <c r="AM10" s="199"/>
      <c r="AN10" s="199"/>
      <c r="AO10" s="199"/>
      <c r="AP10" s="199"/>
      <c r="AQ10" s="199"/>
      <c r="AR10" s="199"/>
      <c r="AS10" s="199"/>
      <c r="AT10" s="199"/>
      <c r="AU10" s="199"/>
      <c r="AV10" s="199"/>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row>
    <row r="11" spans="1:74" ht="338.25" customHeight="1" x14ac:dyDescent="0.3">
      <c r="A11" s="111">
        <v>1</v>
      </c>
      <c r="B11" s="111" t="s">
        <v>231</v>
      </c>
      <c r="C11" s="111" t="s">
        <v>239</v>
      </c>
      <c r="D11" s="112" t="s">
        <v>133</v>
      </c>
      <c r="E11" s="112" t="s">
        <v>264</v>
      </c>
      <c r="F11" s="112" t="s">
        <v>257</v>
      </c>
      <c r="G11" s="113" t="s">
        <v>274</v>
      </c>
      <c r="H11" s="112" t="s">
        <v>127</v>
      </c>
      <c r="I11" s="112" t="s">
        <v>246</v>
      </c>
      <c r="J11" s="112" t="s">
        <v>249</v>
      </c>
      <c r="K11" s="114">
        <v>2</v>
      </c>
      <c r="L11" s="115" t="str">
        <f>IF(K11&lt;=0,"",IF(K11&lt;=2,"Muy Baja",IF(K11&lt;=24,"Baja",IF(K11&lt;=500,"Media",IF(K11&lt;=5000,"Alta","Muy Alta")))))</f>
        <v>Muy Baja</v>
      </c>
      <c r="M11" s="116">
        <f>IF(L11="","",IF(L11="Muy Baja",0.2,IF(L11="Baja",0.4,IF(L11="Media",0.6,IF(L11="Alta",0.8,IF(L11="Muy Alta",1,))))))</f>
        <v>0.2</v>
      </c>
      <c r="N11" s="117" t="s">
        <v>150</v>
      </c>
      <c r="O11" s="146" t="str">
        <f>IF(NOT(ISERROR(MATCH(N11,'Tabla Impacto'!$B$221:$B$223,0))),'Tabla Impacto'!$F$223&amp;"Por favor no seleccionar los criterios de impacto(Afectación Económica o presupuestal y Pérdida Reputacional)",N11)</f>
        <v xml:space="preserve">     El riesgo afecta la imagen de alguna área de la organización</v>
      </c>
      <c r="P11" s="115" t="str">
        <f>IF(OR(O11='Tabla Impacto'!$C$11,O11='Tabla Impacto'!$D$11),"Leve",IF(OR(O11='Tabla Impacto'!$C$12,O11='Tabla Impacto'!$D$12),"Menor",IF(OR(O11='Tabla Impacto'!$C$13,O11='Tabla Impacto'!$D$13),"Moderado",IF(OR(O11='Tabla Impacto'!$C$14,O11='Tabla Impacto'!$D$14),"Mayor",IF(OR(O11='Tabla Impacto'!$C$15,O11='Tabla Impacto'!$D$15),"Catastrófico","")))))</f>
        <v>Leve</v>
      </c>
      <c r="Q11" s="116">
        <f>IF(P11="","",IF(P11="Leve",0.2,IF(P11="Menor",0.4,IF(P11="Moderado",0.6,IF(P11="Mayor",0.8,IF(P11="Catastrófico",1,))))))</f>
        <v>0.2</v>
      </c>
      <c r="R11" s="118"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Bajo</v>
      </c>
      <c r="S11" s="111">
        <v>3</v>
      </c>
      <c r="T11" s="142" t="s">
        <v>277</v>
      </c>
      <c r="U11" s="143" t="s">
        <v>275</v>
      </c>
      <c r="V11" s="119" t="str">
        <f>IF(OR(W11="Preventivo",W11="Detectivo"),"Probabilidad",IF(W11="Correctivo","Impacto",""))</f>
        <v>Probabilidad</v>
      </c>
      <c r="W11" s="138" t="s">
        <v>14</v>
      </c>
      <c r="X11" s="138" t="s">
        <v>9</v>
      </c>
      <c r="Y11" s="120" t="str">
        <f>IF(AND(W11="Preventivo",X11="Automático"),"50%",IF(AND(W11="Preventivo",X11="Manual"),"40%",IF(AND(W11="Detectivo",X11="Automático"),"40%",IF(AND(W11="Detectivo",X11="Manual"),"30%",IF(AND(W11="Correctivo",X11="Automático"),"35%",IF(AND(W11="Correctivo",X11="Manual"),"25%",""))))))</f>
        <v>40%</v>
      </c>
      <c r="Z11" s="138" t="s">
        <v>19</v>
      </c>
      <c r="AA11" s="138" t="s">
        <v>22</v>
      </c>
      <c r="AB11" s="138" t="s">
        <v>118</v>
      </c>
      <c r="AC11" s="143" t="s">
        <v>276</v>
      </c>
      <c r="AD11" s="139">
        <f>IFERROR(IF(V11="Probabilidad",(M11-(+M11*Y11)),IF(V11="Impacto",M11,"")),"")</f>
        <v>0.12</v>
      </c>
      <c r="AE11" s="140" t="str">
        <f>IFERROR(IF(AD11="","",IF(AD11&lt;=0.2,"Muy Baja",IF(AD11&lt;=0.4,"Baja",IF(AD11&lt;=0.6,"Media",IF(AD11&lt;=0.8,"Alta","Muy Alta"))))),"")</f>
        <v>Muy Baja</v>
      </c>
      <c r="AF11" s="120">
        <f>+AD11</f>
        <v>0.12</v>
      </c>
      <c r="AG11" s="140" t="str">
        <f>IFERROR(IF(AH11="","",IF(AH11&lt;=0.2,"Leve",IF(AH11&lt;=0.4,"Menor",IF(AH11&lt;=0.6,"Moderado",IF(AH11&lt;=0.8,"Mayor","Catastrófico"))))),"")</f>
        <v>Leve</v>
      </c>
      <c r="AH11" s="120">
        <f>IFERROR(IF(V11="Impacto",(Q11-(+Q11*Y11)),IF(V11="Probabilidad",Q11,"")),"")</f>
        <v>0.2</v>
      </c>
      <c r="AI11" s="141" t="str">
        <f>IFERROR(IF(OR(AND(AE11="Muy Baja",AG11="Leve"),AND(AE11="Muy Baja",AG11="Menor"),AND(AE11="Baja",AG11="Leve")),"Bajo",IF(OR(AND(AE11="Muy baja",AG11="Moderado"),AND(AE11="Baja",AG11="Menor"),AND(AE11="Baja",AG11="Moderado"),AND(AE11="Media",AG11="Leve"),AND(AE11="Media",AG11="Menor"),AND(AE11="Media",AG11="Moderado"),AND(AE11="Alta",AG11="Leve"),AND(AE11="Alta",AG11="Menor")),"Moderado",IF(OR(AND(AE11="Muy Baja",AG11="Mayor"),AND(AE11="Baja",AG11="Mayor"),AND(AE11="Media",AG11="Mayor"),AND(AE11="Alta",AG11="Moderado"),AND(AE11="Alta",AG11="Mayor"),AND(AE11="Muy Alta",AG11="Leve"),AND(AE11="Muy Alta",AG11="Menor"),AND(AE11="Muy Alta",AG11="Moderado"),AND(AE11="Muy Alta",AG11="Mayor")),"Alto",IF(OR(AND(AE11="Muy Baja",AG11="Catastrófico"),AND(AE11="Baja",AG11="Catastrófico"),AND(AE11="Media",AG11="Catastrófico"),AND(AE11="Alta",AG11="Catastrófico"),AND(AE11="Muy Alta",AG11="Catastrófico")),"Extremo","")))),"")</f>
        <v>Bajo</v>
      </c>
      <c r="AJ11" s="138" t="s">
        <v>135</v>
      </c>
      <c r="AK11" s="112" t="s">
        <v>278</v>
      </c>
      <c r="AL11" s="112" t="s">
        <v>259</v>
      </c>
      <c r="AM11" s="121"/>
      <c r="AN11" s="145"/>
      <c r="AO11" s="112" t="s">
        <v>286</v>
      </c>
      <c r="AP11" s="114" t="s">
        <v>40</v>
      </c>
      <c r="AQ11" s="121">
        <v>45530</v>
      </c>
      <c r="AR11" s="144" t="s">
        <v>290</v>
      </c>
      <c r="AS11" s="114" t="s">
        <v>40</v>
      </c>
      <c r="AT11" s="121"/>
      <c r="AU11" s="153"/>
      <c r="AV11" s="114"/>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207" customHeight="1" x14ac:dyDescent="0.3">
      <c r="A12" s="111">
        <v>2</v>
      </c>
      <c r="B12" s="111" t="s">
        <v>231</v>
      </c>
      <c r="C12" s="111" t="s">
        <v>239</v>
      </c>
      <c r="D12" s="112" t="s">
        <v>131</v>
      </c>
      <c r="E12" s="112" t="s">
        <v>265</v>
      </c>
      <c r="F12" s="112" t="s">
        <v>260</v>
      </c>
      <c r="G12" s="113" t="s">
        <v>266</v>
      </c>
      <c r="H12" s="112" t="s">
        <v>122</v>
      </c>
      <c r="I12" s="112" t="s">
        <v>246</v>
      </c>
      <c r="J12" s="112" t="s">
        <v>249</v>
      </c>
      <c r="K12" s="114">
        <v>1</v>
      </c>
      <c r="L12" s="115" t="str">
        <f>IF(K12&lt;=0,"",IF(K12&lt;=2,"Muy Baja",IF(K12&lt;=24,"Baja",IF(K12&lt;=500,"Media",IF(K12&lt;=5000,"Alta","Muy Alta")))))</f>
        <v>Muy Baja</v>
      </c>
      <c r="M12" s="116">
        <f t="shared" ref="M12:M14" si="0">IF(L12="","",IF(L12="Muy Baja",0.2,IF(L12="Baja",0.4,IF(L12="Media",0.6,IF(L12="Alta",0.8,IF(L12="Muy Alta",1,))))))</f>
        <v>0.2</v>
      </c>
      <c r="N12" s="117" t="s">
        <v>150</v>
      </c>
      <c r="O12" s="146" t="str">
        <f>IF(NOT(ISERROR(MATCH(N12,'Tabla Impacto'!$B$221:$B$223,0))),'Tabla Impacto'!$F$223&amp;"Por favor no seleccionar los criterios de impacto(Afectación Económica o presupuestal y Pérdida Reputacional)",N12)</f>
        <v xml:space="preserve">     El riesgo afecta la imagen de alguna área de la organización</v>
      </c>
      <c r="P12" s="115" t="str">
        <f>IF(OR(O12='Tabla Impacto'!$C$11,O12='Tabla Impacto'!$D$11),"Leve",IF(OR(O12='Tabla Impacto'!$C$12,O12='Tabla Impacto'!$D$12),"Menor",IF(OR(O12='Tabla Impacto'!$C$13,O12='Tabla Impacto'!$D$13),"Moderado",IF(OR(O12='Tabla Impacto'!$C$14,O12='Tabla Impacto'!$D$14),"Mayor",IF(OR(O12='Tabla Impacto'!$C$15,O12='Tabla Impacto'!$D$15),"Catastrófico","")))))</f>
        <v>Leve</v>
      </c>
      <c r="Q12" s="116">
        <f t="shared" ref="Q12:Q14" si="1">IF(P12="","",IF(P12="Leve",0.2,IF(P12="Menor",0.4,IF(P12="Moderado",0.6,IF(P12="Mayor",0.8,IF(P12="Catastrófico",1,))))))</f>
        <v>0.2</v>
      </c>
      <c r="R12" s="118"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Bajo</v>
      </c>
      <c r="S12" s="111">
        <v>1</v>
      </c>
      <c r="T12" s="142" t="s">
        <v>280</v>
      </c>
      <c r="U12" s="143" t="s">
        <v>261</v>
      </c>
      <c r="V12" s="119" t="str">
        <f>IF(OR(W12="Preventivo",W12="Detectivo"),"Probabilidad",IF(W12="Correctivo","Impacto",""))</f>
        <v>Probabilidad</v>
      </c>
      <c r="W12" s="138" t="s">
        <v>14</v>
      </c>
      <c r="X12" s="138" t="s">
        <v>9</v>
      </c>
      <c r="Y12" s="120" t="str">
        <f t="shared" ref="Y12:Y13" si="2">IF(AND(W12="Preventivo",X12="Automático"),"50%",IF(AND(W12="Preventivo",X12="Manual"),"40%",IF(AND(W12="Detectivo",X12="Automático"),"40%",IF(AND(W12="Detectivo",X12="Manual"),"30%",IF(AND(W12="Correctivo",X12="Automático"),"35%",IF(AND(W12="Correctivo",X12="Manual"),"25%",""))))))</f>
        <v>40%</v>
      </c>
      <c r="Z12" s="138" t="s">
        <v>19</v>
      </c>
      <c r="AA12" s="138" t="s">
        <v>22</v>
      </c>
      <c r="AB12" s="138" t="s">
        <v>118</v>
      </c>
      <c r="AC12" s="143" t="s">
        <v>283</v>
      </c>
      <c r="AD12" s="139">
        <f>IFERROR(IF(V12="Probabilidad",(M12-(+M12*Y12)),IF(V12="Impacto",M12,"")),"")</f>
        <v>0.12</v>
      </c>
      <c r="AE12" s="140" t="str">
        <f>IFERROR(IF(AD12="","",IF(AD12&lt;=0.2,"Muy Baja",IF(AD12&lt;=0.4,"Baja",IF(AD12&lt;=0.6,"Media",IF(AD12&lt;=0.8,"Alta","Muy Alta"))))),"")</f>
        <v>Muy Baja</v>
      </c>
      <c r="AF12" s="120">
        <f t="shared" ref="AF12:AF14" si="3">+AD12</f>
        <v>0.12</v>
      </c>
      <c r="AG12" s="140" t="str">
        <f t="shared" ref="AG12:AG14" si="4">IFERROR(IF(AH12="","",IF(AH12&lt;=0.2,"Leve",IF(AH12&lt;=0.4,"Menor",IF(AH12&lt;=0.6,"Moderado",IF(AH12&lt;=0.8,"Mayor","Catastrófico"))))),"")</f>
        <v>Leve</v>
      </c>
      <c r="AH12" s="120">
        <f t="shared" ref="AH12:AH14" si="5">IFERROR(IF(V12="Impacto",(Q12-(+Q12*Y12)),IF(V12="Probabilidad",Q12,"")),"")</f>
        <v>0.2</v>
      </c>
      <c r="AI12" s="141" t="str">
        <f>IFERROR(IF(OR(AND(AE12="Muy Baja",AG12="Leve"),AND(AE12="Muy Baja",AG12="Menor"),AND(AE12="Baja",AG12="Leve")),"Bajo",IF(OR(AND(AE12="Muy baja",AG12="Moderado"),AND(AE12="Baja",AG12="Menor"),AND(AE12="Baja",AG12="Moderado"),AND(AE12="Media",AG12="Leve"),AND(AE12="Media",AG12="Menor"),AND(AE12="Media",AG12="Moderado"),AND(AE12="Alta",AG12="Leve"),AND(AE12="Alta",AG12="Menor")),"Moderado",IF(OR(AND(AE12="Muy Baja",AG12="Mayor"),AND(AE12="Baja",AG12="Mayor"),AND(AE12="Media",AG12="Mayor"),AND(AE12="Alta",AG12="Moderado"),AND(AE12="Alta",AG12="Mayor"),AND(AE12="Muy Alta",AG12="Leve"),AND(AE12="Muy Alta",AG12="Menor"),AND(AE12="Muy Alta",AG12="Moderado"),AND(AE12="Muy Alta",AG12="Mayor")),"Alto",IF(OR(AND(AE12="Muy Baja",AG12="Catastrófico"),AND(AE12="Baja",AG12="Catastrófico"),AND(AE12="Media",AG12="Catastrófico"),AND(AE12="Alta",AG12="Catastrófico"),AND(AE12="Muy Alta",AG12="Catastrófico")),"Extremo","")))),"")</f>
        <v>Bajo</v>
      </c>
      <c r="AJ12" s="138" t="s">
        <v>135</v>
      </c>
      <c r="AK12" s="112" t="s">
        <v>258</v>
      </c>
      <c r="AL12" s="112" t="s">
        <v>259</v>
      </c>
      <c r="AM12" s="121"/>
      <c r="AN12" s="145"/>
      <c r="AO12" s="112" t="s">
        <v>287</v>
      </c>
      <c r="AP12" s="114" t="s">
        <v>40</v>
      </c>
      <c r="AQ12" s="121">
        <v>45530</v>
      </c>
      <c r="AR12" s="144" t="s">
        <v>291</v>
      </c>
      <c r="AS12" s="114" t="s">
        <v>40</v>
      </c>
      <c r="AT12" s="121"/>
      <c r="AU12" s="112"/>
      <c r="AV12" s="114"/>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98" x14ac:dyDescent="0.3">
      <c r="A13" s="111">
        <v>3</v>
      </c>
      <c r="B13" s="111" t="s">
        <v>231</v>
      </c>
      <c r="C13" s="111" t="s">
        <v>239</v>
      </c>
      <c r="D13" s="112" t="s">
        <v>131</v>
      </c>
      <c r="E13" s="112" t="s">
        <v>267</v>
      </c>
      <c r="F13" s="112" t="s">
        <v>262</v>
      </c>
      <c r="G13" s="113" t="s">
        <v>268</v>
      </c>
      <c r="H13" s="112" t="s">
        <v>122</v>
      </c>
      <c r="I13" s="112" t="s">
        <v>246</v>
      </c>
      <c r="J13" s="112" t="s">
        <v>249</v>
      </c>
      <c r="K13" s="114">
        <v>1</v>
      </c>
      <c r="L13" s="115" t="str">
        <f>IF(K13&lt;=0,"",IF(K13&lt;=2,"Muy Baja",IF(K13&lt;=24,"Baja",IF(K13&lt;=500,"Media",IF(K13&lt;=5000,"Alta","Muy Alta")))))</f>
        <v>Muy Baja</v>
      </c>
      <c r="M13" s="116">
        <f t="shared" si="0"/>
        <v>0.2</v>
      </c>
      <c r="N13" s="117" t="s">
        <v>150</v>
      </c>
      <c r="O13" s="146" t="str">
        <f>IF(NOT(ISERROR(MATCH(N13,'Tabla Impacto'!$B$221:$B$223,0))),'Tabla Impacto'!$F$223&amp;"Por favor no seleccionar los criterios de impacto(Afectación Económica o presupuestal y Pérdida Reputacional)",N13)</f>
        <v xml:space="preserve">     El riesgo afecta la imagen de alguna área de la organización</v>
      </c>
      <c r="P13" s="115" t="str">
        <f>IF(OR(O13='Tabla Impacto'!$C$11,O13='Tabla Impacto'!$D$11),"Leve",IF(OR(O13='Tabla Impacto'!$C$12,O13='Tabla Impacto'!$D$12),"Menor",IF(OR(O13='Tabla Impacto'!$C$13,O13='Tabla Impacto'!$D$13),"Moderado",IF(OR(O13='Tabla Impacto'!$C$14,O13='Tabla Impacto'!$D$14),"Mayor",IF(OR(O13='Tabla Impacto'!$C$15,O13='Tabla Impacto'!$D$15),"Catastrófico","")))))</f>
        <v>Leve</v>
      </c>
      <c r="Q13" s="116">
        <f t="shared" si="1"/>
        <v>0.2</v>
      </c>
      <c r="R13" s="118"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Bajo</v>
      </c>
      <c r="S13" s="111">
        <v>1</v>
      </c>
      <c r="T13" s="142" t="s">
        <v>279</v>
      </c>
      <c r="U13" s="143" t="s">
        <v>263</v>
      </c>
      <c r="V13" s="119" t="str">
        <f>IF(OR(W13="Preventivo",W13="Detectivo"),"Probabilidad",IF(W13="Correctivo","Impacto",""))</f>
        <v>Probabilidad</v>
      </c>
      <c r="W13" s="138" t="s">
        <v>14</v>
      </c>
      <c r="X13" s="138" t="s">
        <v>9</v>
      </c>
      <c r="Y13" s="120" t="str">
        <f t="shared" si="2"/>
        <v>40%</v>
      </c>
      <c r="Z13" s="138" t="s">
        <v>19</v>
      </c>
      <c r="AA13" s="138" t="s">
        <v>22</v>
      </c>
      <c r="AB13" s="138" t="s">
        <v>118</v>
      </c>
      <c r="AC13" s="143" t="s">
        <v>284</v>
      </c>
      <c r="AD13" s="139">
        <f>IFERROR(IF(V13="Probabilidad",(M13-(+M13*Y13)),IF(V13="Impacto",M13,"")),"")</f>
        <v>0.12</v>
      </c>
      <c r="AE13" s="140" t="str">
        <f>IFERROR(IF(AD13="","",IF(AD13&lt;=0.2,"Muy Baja",IF(AD13&lt;=0.4,"Baja",IF(AD13&lt;=0.6,"Media",IF(AD13&lt;=0.8,"Alta","Muy Alta"))))),"")</f>
        <v>Muy Baja</v>
      </c>
      <c r="AF13" s="120">
        <f t="shared" si="3"/>
        <v>0.12</v>
      </c>
      <c r="AG13" s="140" t="str">
        <f t="shared" si="4"/>
        <v>Leve</v>
      </c>
      <c r="AH13" s="120">
        <f t="shared" si="5"/>
        <v>0.2</v>
      </c>
      <c r="AI13" s="141" t="str">
        <f t="shared" ref="AI13:AI14" si="6">IFERROR(IF(OR(AND(AE13="Muy Baja",AG13="Leve"),AND(AE13="Muy Baja",AG13="Menor"),AND(AE13="Baja",AG13="Leve")),"Bajo",IF(OR(AND(AE13="Muy baja",AG13="Moderado"),AND(AE13="Baja",AG13="Menor"),AND(AE13="Baja",AG13="Moderado"),AND(AE13="Media",AG13="Leve"),AND(AE13="Media",AG13="Menor"),AND(AE13="Media",AG13="Moderado"),AND(AE13="Alta",AG13="Leve"),AND(AE13="Alta",AG13="Menor")),"Moderado",IF(OR(AND(AE13="Muy Baja",AG13="Mayor"),AND(AE13="Baja",AG13="Mayor"),AND(AE13="Media",AG13="Mayor"),AND(AE13="Alta",AG13="Moderado"),AND(AE13="Alta",AG13="Mayor"),AND(AE13="Muy Alta",AG13="Leve"),AND(AE13="Muy Alta",AG13="Menor"),AND(AE13="Muy Alta",AG13="Moderado"),AND(AE13="Muy Alta",AG13="Mayor")),"Alto",IF(OR(AND(AE13="Muy Baja",AG13="Catastrófico"),AND(AE13="Baja",AG13="Catastrófico"),AND(AE13="Media",AG13="Catastrófico"),AND(AE13="Alta",AG13="Catastrófico"),AND(AE13="Muy Alta",AG13="Catastrófico")),"Extremo","")))),"")</f>
        <v>Bajo</v>
      </c>
      <c r="AJ13" s="138" t="s">
        <v>135</v>
      </c>
      <c r="AK13" s="112" t="s">
        <v>281</v>
      </c>
      <c r="AL13" s="112" t="s">
        <v>259</v>
      </c>
      <c r="AM13" s="121"/>
      <c r="AN13" s="145"/>
      <c r="AO13" s="112" t="s">
        <v>288</v>
      </c>
      <c r="AP13" s="114" t="s">
        <v>40</v>
      </c>
      <c r="AQ13" s="121">
        <v>45530</v>
      </c>
      <c r="AR13" s="144" t="s">
        <v>292</v>
      </c>
      <c r="AS13" s="114" t="s">
        <v>40</v>
      </c>
      <c r="AT13" s="121"/>
      <c r="AU13" s="144"/>
      <c r="AV13" s="114"/>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0.25" x14ac:dyDescent="0.3">
      <c r="A14" s="111">
        <v>4</v>
      </c>
      <c r="B14" s="111" t="s">
        <v>231</v>
      </c>
      <c r="C14" s="111" t="s">
        <v>239</v>
      </c>
      <c r="D14" s="112" t="s">
        <v>131</v>
      </c>
      <c r="E14" s="112" t="s">
        <v>269</v>
      </c>
      <c r="F14" s="112" t="s">
        <v>271</v>
      </c>
      <c r="G14" s="113" t="s">
        <v>270</v>
      </c>
      <c r="H14" s="112" t="s">
        <v>122</v>
      </c>
      <c r="I14" s="112" t="s">
        <v>246</v>
      </c>
      <c r="J14" s="112" t="s">
        <v>249</v>
      </c>
      <c r="K14" s="114">
        <v>1</v>
      </c>
      <c r="L14" s="115" t="str">
        <f>IF(K14&lt;=0,"",IF(K14&lt;=2,"Muy Baja",IF(K14&lt;=24,"Baja",IF(K14&lt;=500,"Media",IF(K14&lt;=5000,"Alta","Muy Alta")))))</f>
        <v>Muy Baja</v>
      </c>
      <c r="M14" s="116">
        <f t="shared" si="0"/>
        <v>0.2</v>
      </c>
      <c r="N14" s="117" t="s">
        <v>150</v>
      </c>
      <c r="O14" s="146" t="str">
        <f>IF(NOT(ISERROR(MATCH(N14,'Tabla Impacto'!$B$221:$B$223,0))),'Tabla Impacto'!$F$223&amp;"Por favor no seleccionar los criterios de impacto(Afectación Económica o presupuestal y Pérdida Reputacional)",N14)</f>
        <v xml:space="preserve">     El riesgo afecta la imagen de alguna área de la organización</v>
      </c>
      <c r="P14" s="115" t="str">
        <f>IF(OR(O14='Tabla Impacto'!$C$11,O14='Tabla Impacto'!$D$11),"Leve",IF(OR(O14='Tabla Impacto'!$C$12,O14='Tabla Impacto'!$D$12),"Menor",IF(OR(O14='Tabla Impacto'!$C$13,O14='Tabla Impacto'!$D$13),"Moderado",IF(OR(O14='Tabla Impacto'!$C$14,O14='Tabla Impacto'!$D$14),"Mayor",IF(OR(O14='Tabla Impacto'!$C$15,O14='Tabla Impacto'!$D$15),"Catastrófico","")))))</f>
        <v>Leve</v>
      </c>
      <c r="Q14" s="116">
        <f t="shared" si="1"/>
        <v>0.2</v>
      </c>
      <c r="R14" s="118"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Bajo</v>
      </c>
      <c r="S14" s="111">
        <v>1</v>
      </c>
      <c r="T14" s="142" t="s">
        <v>282</v>
      </c>
      <c r="U14" s="143" t="s">
        <v>272</v>
      </c>
      <c r="V14" s="119" t="str">
        <f t="shared" ref="V14" si="7">IF(OR(W14="Preventivo",W14="Detectivo"),"Probabilidad",IF(W14="Correctivo","Impacto",""))</f>
        <v>Probabilidad</v>
      </c>
      <c r="W14" s="138" t="s">
        <v>14</v>
      </c>
      <c r="X14" s="138" t="s">
        <v>9</v>
      </c>
      <c r="Y14" s="120" t="str">
        <f t="shared" ref="Y14" si="8">IF(AND(W14="Preventivo",X14="Automático"),"50%",IF(AND(W14="Preventivo",X14="Manual"),"40%",IF(AND(W14="Detectivo",X14="Automático"),"40%",IF(AND(W14="Detectivo",X14="Manual"),"30%",IF(AND(W14="Correctivo",X14="Automático"),"35%",IF(AND(W14="Correctivo",X14="Manual"),"25%",""))))))</f>
        <v>40%</v>
      </c>
      <c r="Z14" s="138" t="s">
        <v>19</v>
      </c>
      <c r="AA14" s="138" t="s">
        <v>22</v>
      </c>
      <c r="AB14" s="138" t="s">
        <v>118</v>
      </c>
      <c r="AC14" s="143" t="s">
        <v>283</v>
      </c>
      <c r="AD14" s="139">
        <f>IFERROR(IF(V14="Probabilidad",(M14-(+M14*Y14)),IF(V14="Impacto",M14,"")),"")</f>
        <v>0.12</v>
      </c>
      <c r="AE14" s="140" t="str">
        <f>IFERROR(IF(AD14="","",IF(AD14&lt;=0.2,"Muy Baja",IF(AD14&lt;=0.4,"Baja",IF(AD14&lt;=0.6,"Media",IF(AD14&lt;=0.8,"Alta","Muy Alta"))))),"")</f>
        <v>Muy Baja</v>
      </c>
      <c r="AF14" s="120">
        <f t="shared" si="3"/>
        <v>0.12</v>
      </c>
      <c r="AG14" s="140" t="str">
        <f t="shared" si="4"/>
        <v>Leve</v>
      </c>
      <c r="AH14" s="120">
        <f t="shared" si="5"/>
        <v>0.2</v>
      </c>
      <c r="AI14" s="141" t="str">
        <f t="shared" si="6"/>
        <v>Bajo</v>
      </c>
      <c r="AJ14" s="138" t="s">
        <v>135</v>
      </c>
      <c r="AK14" s="112" t="s">
        <v>258</v>
      </c>
      <c r="AL14" s="112"/>
      <c r="AM14" s="121"/>
      <c r="AN14" s="121"/>
      <c r="AO14" s="112" t="s">
        <v>289</v>
      </c>
      <c r="AP14" s="114" t="s">
        <v>40</v>
      </c>
      <c r="AQ14" s="121">
        <v>45530</v>
      </c>
      <c r="AR14" s="144" t="s">
        <v>291</v>
      </c>
      <c r="AS14" s="114" t="s">
        <v>40</v>
      </c>
      <c r="AT14" s="121"/>
      <c r="AU14" s="144"/>
      <c r="AV14" s="114"/>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x14ac:dyDescent="0.3">
      <c r="A15" s="110"/>
      <c r="B15" s="137"/>
      <c r="C15" s="137"/>
      <c r="D15" s="215" t="s">
        <v>130</v>
      </c>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7"/>
    </row>
    <row r="17" spans="1:44" x14ac:dyDescent="0.3">
      <c r="A17" s="123"/>
      <c r="B17" s="124"/>
      <c r="C17" s="124"/>
      <c r="D17" s="124"/>
      <c r="E17" s="124"/>
      <c r="F17" s="124"/>
      <c r="G17" s="124"/>
      <c r="H17" s="1"/>
      <c r="I17" s="1"/>
      <c r="J17" s="1"/>
      <c r="L17" s="127"/>
      <c r="M17" s="124"/>
      <c r="N17" s="124"/>
      <c r="O17" s="124"/>
      <c r="P17" s="124"/>
      <c r="Q17" s="124"/>
      <c r="R17" s="124"/>
      <c r="S17" s="124"/>
      <c r="T17" s="124"/>
      <c r="U17" s="124"/>
      <c r="V17" s="128"/>
      <c r="W17" s="128"/>
      <c r="X17" s="124"/>
      <c r="Y17" s="124"/>
      <c r="Z17" s="124"/>
      <c r="AA17" s="124"/>
      <c r="AB17" s="124"/>
      <c r="AC17" s="124"/>
      <c r="AD17" s="124"/>
      <c r="AE17" s="124"/>
      <c r="AF17" s="124"/>
      <c r="AG17" s="124"/>
      <c r="AH17" s="124"/>
      <c r="AI17" s="124"/>
      <c r="AJ17" s="129"/>
      <c r="AK17" s="129"/>
      <c r="AL17" s="124"/>
      <c r="AM17" s="124"/>
      <c r="AN17" s="124"/>
      <c r="AO17" s="124"/>
      <c r="AP17" s="124"/>
      <c r="AQ17" s="124"/>
      <c r="AR17" s="124"/>
    </row>
    <row r="18" spans="1:44" ht="18" x14ac:dyDescent="0.3">
      <c r="A18" s="218" t="s">
        <v>273</v>
      </c>
      <c r="B18" s="218"/>
      <c r="C18" s="218"/>
      <c r="D18" s="218"/>
      <c r="E18" s="218"/>
      <c r="F18" s="218"/>
      <c r="G18" s="218"/>
      <c r="H18" s="1"/>
      <c r="I18" s="1"/>
      <c r="J18" s="1"/>
      <c r="K18" s="221" t="s">
        <v>285</v>
      </c>
      <c r="L18" s="222"/>
      <c r="M18" s="222"/>
      <c r="N18" s="223"/>
      <c r="O18" s="124"/>
      <c r="P18" s="124"/>
      <c r="Q18" s="124"/>
      <c r="R18" s="124"/>
      <c r="S18" s="124"/>
      <c r="T18" s="124"/>
      <c r="U18" s="129"/>
      <c r="V18" s="128"/>
      <c r="W18" s="128"/>
      <c r="X18" s="124"/>
      <c r="Y18" s="128"/>
      <c r="Z18" s="128"/>
      <c r="AA18" s="124"/>
      <c r="AB18" s="124"/>
      <c r="AC18" s="124"/>
      <c r="AD18" s="124"/>
      <c r="AE18" s="124"/>
      <c r="AF18" s="124"/>
      <c r="AG18" s="124"/>
      <c r="AH18" s="124"/>
      <c r="AI18" s="124"/>
      <c r="AJ18" s="124"/>
      <c r="AK18" s="124"/>
      <c r="AL18" s="124"/>
      <c r="AM18" s="124"/>
      <c r="AN18" s="124"/>
      <c r="AO18" s="124"/>
      <c r="AP18" s="124"/>
      <c r="AQ18" s="124"/>
      <c r="AR18" s="124"/>
    </row>
    <row r="19" spans="1:44" ht="17.25" thickBot="1" x14ac:dyDescent="0.35">
      <c r="A19"/>
      <c r="B19"/>
      <c r="C19"/>
      <c r="D19"/>
      <c r="E19"/>
      <c r="F19"/>
      <c r="G19"/>
      <c r="H19" s="1"/>
      <c r="I19" s="1"/>
      <c r="J19" s="1"/>
      <c r="L19" s="125" t="str">
        <f>+IFERROR(VLOOKUP(H19,$H$174:$L$178,3,FALSE)*VLOOKUP(K19,$K$174:$L$178,3,FALSE),"")</f>
        <v/>
      </c>
      <c r="M19"/>
      <c r="N19"/>
      <c r="O19"/>
      <c r="P19"/>
      <c r="Q19"/>
      <c r="R19"/>
      <c r="S19"/>
      <c r="T19"/>
      <c r="U19"/>
      <c r="V19" s="125"/>
      <c r="W19" s="126"/>
      <c r="X19"/>
      <c r="Y19" s="126"/>
      <c r="Z19" s="126"/>
      <c r="AA19" s="132"/>
      <c r="AB19" s="132"/>
      <c r="AC19" s="132"/>
      <c r="AD19" s="132"/>
      <c r="AE19" s="132"/>
      <c r="AF19" s="130"/>
      <c r="AG19" s="130"/>
      <c r="AH19" s="132"/>
      <c r="AI19" s="133"/>
      <c r="AJ19"/>
      <c r="AK19"/>
      <c r="AL19"/>
      <c r="AM19" s="132"/>
      <c r="AN19"/>
      <c r="AO19" s="132"/>
      <c r="AP19"/>
      <c r="AQ19" s="132"/>
      <c r="AR19"/>
    </row>
    <row r="20" spans="1:44" ht="19.5" thickTop="1" thickBot="1" x14ac:dyDescent="0.35">
      <c r="A20" s="219" t="s">
        <v>217</v>
      </c>
      <c r="B20" s="219"/>
      <c r="C20" s="219"/>
      <c r="D20" s="219"/>
      <c r="E20" s="219"/>
      <c r="F20" s="219"/>
      <c r="G20" s="135" t="s">
        <v>218</v>
      </c>
      <c r="H20" s="219" t="s">
        <v>219</v>
      </c>
      <c r="I20" s="219"/>
      <c r="J20" s="219"/>
      <c r="K20" s="219"/>
      <c r="L20" s="219"/>
      <c r="M20" s="219"/>
      <c r="N20" s="219"/>
      <c r="O20" s="136"/>
      <c r="P20" s="220" t="s">
        <v>220</v>
      </c>
      <c r="Q20" s="220"/>
      <c r="R20" s="220"/>
      <c r="S20" s="219" t="s">
        <v>221</v>
      </c>
      <c r="T20" s="219"/>
      <c r="U20" s="219"/>
      <c r="V20" s="219"/>
      <c r="W20" s="220">
        <v>1</v>
      </c>
      <c r="X20" s="220"/>
      <c r="Y20" s="220"/>
      <c r="Z20" s="220"/>
      <c r="AA20" s="134"/>
      <c r="AB20" s="134"/>
      <c r="AC20" s="134"/>
      <c r="AD20" s="134"/>
      <c r="AE20" s="134"/>
      <c r="AF20" s="134"/>
      <c r="AG20" s="134"/>
      <c r="AH20" s="134"/>
      <c r="AI20" s="134"/>
      <c r="AJ20" s="134"/>
      <c r="AK20" s="134"/>
      <c r="AL20" s="134"/>
      <c r="AM20" s="134"/>
      <c r="AN20" s="134"/>
      <c r="AO20" s="134"/>
      <c r="AP20" s="134"/>
      <c r="AQ20" s="134"/>
      <c r="AR20" s="131"/>
    </row>
    <row r="21" spans="1:44" ht="17.25" thickTop="1" x14ac:dyDescent="0.3"/>
  </sheetData>
  <dataConsolidate/>
  <mergeCells count="68">
    <mergeCell ref="AK8:AV8"/>
    <mergeCell ref="AS9:AS10"/>
    <mergeCell ref="AT9:AT10"/>
    <mergeCell ref="AU9:AU10"/>
    <mergeCell ref="A5:B5"/>
    <mergeCell ref="A6:B6"/>
    <mergeCell ref="A7:B7"/>
    <mergeCell ref="A8:K8"/>
    <mergeCell ref="L8:R8"/>
    <mergeCell ref="S8:AB8"/>
    <mergeCell ref="S9:S10"/>
    <mergeCell ref="T9:T10"/>
    <mergeCell ref="B9:B10"/>
    <mergeCell ref="V9:V10"/>
    <mergeCell ref="AC8:AC10"/>
    <mergeCell ref="S20:V20"/>
    <mergeCell ref="W20:Z20"/>
    <mergeCell ref="A20:F20"/>
    <mergeCell ref="K18:N18"/>
    <mergeCell ref="H20:N20"/>
    <mergeCell ref="P20:R20"/>
    <mergeCell ref="D15:AP15"/>
    <mergeCell ref="A18:G18"/>
    <mergeCell ref="G9:G10"/>
    <mergeCell ref="F9:F10"/>
    <mergeCell ref="E9:E10"/>
    <mergeCell ref="D9:D10"/>
    <mergeCell ref="R9:R10"/>
    <mergeCell ref="N9:N10"/>
    <mergeCell ref="O9:O10"/>
    <mergeCell ref="AP9:AP10"/>
    <mergeCell ref="AO9:AO10"/>
    <mergeCell ref="AN9:AN10"/>
    <mergeCell ref="AM9:AM10"/>
    <mergeCell ref="AL9:AL10"/>
    <mergeCell ref="C9:C10"/>
    <mergeCell ref="A1:D4"/>
    <mergeCell ref="AG9:AG10"/>
    <mergeCell ref="AE9:AE10"/>
    <mergeCell ref="AF9:AF10"/>
    <mergeCell ref="K9:K10"/>
    <mergeCell ref="L9:L10"/>
    <mergeCell ref="M9:M10"/>
    <mergeCell ref="P9:P10"/>
    <mergeCell ref="Q9:Q10"/>
    <mergeCell ref="W9:AB9"/>
    <mergeCell ref="AD8:AJ8"/>
    <mergeCell ref="A9:A10"/>
    <mergeCell ref="H9:H10"/>
    <mergeCell ref="E1:AT4"/>
    <mergeCell ref="AQ9:AQ10"/>
    <mergeCell ref="AR9:AR10"/>
    <mergeCell ref="AU1:AV1"/>
    <mergeCell ref="AU2:AV2"/>
    <mergeCell ref="AU3:AV3"/>
    <mergeCell ref="AU4:AV4"/>
    <mergeCell ref="AK9:AK10"/>
    <mergeCell ref="C7:AV7"/>
    <mergeCell ref="C6:AV6"/>
    <mergeCell ref="C5:AV5"/>
    <mergeCell ref="I9:I10"/>
    <mergeCell ref="J9:J10"/>
    <mergeCell ref="AJ9:AJ10"/>
    <mergeCell ref="AI9:AI10"/>
    <mergeCell ref="AH9:AH10"/>
    <mergeCell ref="AD9:AD10"/>
    <mergeCell ref="U9:U10"/>
    <mergeCell ref="AV9:AV10"/>
  </mergeCells>
  <conditionalFormatting sqref="L11:L14 AE11:AE14">
    <cfRule type="cellIs" dxfId="20" priority="515" operator="equal">
      <formula>"Muy Alta"</formula>
    </cfRule>
    <cfRule type="cellIs" dxfId="19" priority="516" operator="equal">
      <formula>"Alta"</formula>
    </cfRule>
    <cfRule type="cellIs" dxfId="18" priority="517" operator="equal">
      <formula>"Media"</formula>
    </cfRule>
    <cfRule type="cellIs" dxfId="17" priority="518" operator="equal">
      <formula>"Baja"</formula>
    </cfRule>
    <cfRule type="cellIs" dxfId="16" priority="519" operator="equal">
      <formula>"Muy Baja"</formula>
    </cfRule>
  </conditionalFormatting>
  <conditionalFormatting sqref="O11:O14">
    <cfRule type="containsText" dxfId="15" priority="35" operator="containsText" text="❌">
      <formula>NOT(ISERROR(SEARCH("❌",O11)))</formula>
    </cfRule>
  </conditionalFormatting>
  <conditionalFormatting sqref="P11:P14 AG11:AG14">
    <cfRule type="cellIs" dxfId="14" priority="510" operator="equal">
      <formula>"Catastrófico"</formula>
    </cfRule>
    <cfRule type="cellIs" dxfId="13" priority="511" operator="equal">
      <formula>"Mayor"</formula>
    </cfRule>
    <cfRule type="cellIs" dxfId="12" priority="512" operator="equal">
      <formula>"Moderado"</formula>
    </cfRule>
    <cfRule type="cellIs" dxfId="11" priority="513" operator="equal">
      <formula>"Menor"</formula>
    </cfRule>
    <cfRule type="cellIs" dxfId="10" priority="514" operator="equal">
      <formula>"Leve"</formula>
    </cfRule>
  </conditionalFormatting>
  <conditionalFormatting sqref="R11:R14 AI11:AI14">
    <cfRule type="cellIs" dxfId="9" priority="436" operator="equal">
      <formula>"Extremo"</formula>
    </cfRule>
    <cfRule type="cellIs" dxfId="8" priority="437" operator="equal">
      <formula>"Alto"</formula>
    </cfRule>
    <cfRule type="cellIs" dxfId="7" priority="438" operator="equal">
      <formula>"Moderado"</formula>
    </cfRule>
    <cfRule type="cellIs" dxfId="6" priority="439" operator="equal">
      <formula>"Bajo"</formula>
    </cfRule>
  </conditionalFormatting>
  <conditionalFormatting sqref="AF17:AF19">
    <cfRule type="cellIs" dxfId="5" priority="151" stopIfTrue="1" operator="equal">
      <formula>#REF!</formula>
    </cfRule>
    <cfRule type="cellIs" dxfId="4" priority="152" operator="equal">
      <formula>#REF!</formula>
    </cfRule>
    <cfRule type="cellIs" dxfId="3" priority="153" operator="equal">
      <formula>#REF!</formula>
    </cfRule>
  </conditionalFormatting>
  <conditionalFormatting sqref="AG17:AG19">
    <cfRule type="cellIs" dxfId="2" priority="154" stopIfTrue="1" operator="equal">
      <formula>#REF!</formula>
    </cfRule>
    <cfRule type="cellIs" dxfId="1" priority="155" stopIfTrue="1" operator="equal">
      <formula>#REF!</formula>
    </cfRule>
    <cfRule type="cellIs" dxfId="0" priority="156" stopIfTrue="1" operator="equal">
      <formula>#REF!</formula>
    </cfRule>
  </conditionalFormatting>
  <dataValidations count="6">
    <dataValidation type="list" allowBlank="1" showInputMessage="1" showErrorMessage="1" sqref="G17" xr:uid="{00000000-0002-0000-0100-000000000000}">
      <formula1>$G$174:$G$183</formula1>
    </dataValidation>
    <dataValidation type="list" allowBlank="1" showInputMessage="1" showErrorMessage="1" sqref="G19 AF19:AG19" xr:uid="{00000000-0002-0000-0100-000001000000}">
      <formula1>#REF!</formula1>
    </dataValidation>
    <dataValidation type="list" allowBlank="1" showInputMessage="1" showErrorMessage="1" sqref="V19" xr:uid="{00000000-0002-0000-0100-000002000000}">
      <formula1>$N$174:$N$175</formula1>
    </dataValidation>
    <dataValidation type="list" allowBlank="1" showInputMessage="1" showErrorMessage="1" sqref="K19" xr:uid="{00000000-0002-0000-0100-000003000000}">
      <formula1>$K$174:$K$178</formula1>
    </dataValidation>
    <dataValidation type="list" allowBlank="1" showInputMessage="1" showErrorMessage="1" sqref="H19:J19" xr:uid="{00000000-0002-0000-0100-000004000000}">
      <formula1>$H$174:$H$178</formula1>
    </dataValidation>
    <dataValidation type="list" allowBlank="1" showInputMessage="1" showErrorMessage="1" sqref="AQ19 AO19 AM19 W19 Y19:AE19" xr:uid="{00000000-0002-0000-0100-000005000000}">
      <formula1>$AM$174:$AM$181</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100-000006000000}">
          <x14:formula1>
            <xm:f>'Opciones Tratamiento'!$B$9:$B$10</xm:f>
          </x14:formula1>
          <xm:sqref>AP11:AP14 AV11:AV14 AS11:AS14</xm:sqref>
        </x14:dataValidation>
        <x14:dataValidation type="list" allowBlank="1" showInputMessage="1" showErrorMessage="1" xr:uid="{00000000-0002-0000-0100-000007000000}">
          <x14:formula1>
            <xm:f>'Tabla Valoración controles'!$D$4:$D$6</xm:f>
          </x14:formula1>
          <xm:sqref>W11:W14</xm:sqref>
        </x14:dataValidation>
        <x14:dataValidation type="list" allowBlank="1" showInputMessage="1" showErrorMessage="1" xr:uid="{00000000-0002-0000-0100-000008000000}">
          <x14:formula1>
            <xm:f>'Tabla Valoración controles'!$D$7:$D$8</xm:f>
          </x14:formula1>
          <xm:sqref>X11:X14</xm:sqref>
        </x14:dataValidation>
        <x14:dataValidation type="list" allowBlank="1" showInputMessage="1" showErrorMessage="1" xr:uid="{00000000-0002-0000-0100-000009000000}">
          <x14:formula1>
            <xm:f>'Tabla Valoración controles'!$D$9:$D$10</xm:f>
          </x14:formula1>
          <xm:sqref>Z11:Z14</xm:sqref>
        </x14:dataValidation>
        <x14:dataValidation type="list" allowBlank="1" showInputMessage="1" showErrorMessage="1" xr:uid="{00000000-0002-0000-0100-00000A000000}">
          <x14:formula1>
            <xm:f>'Tabla Valoración controles'!$D$11:$D$12</xm:f>
          </x14:formula1>
          <xm:sqref>AA11:AA14</xm:sqref>
        </x14:dataValidation>
        <x14:dataValidation type="list" allowBlank="1" showInputMessage="1" showErrorMessage="1" xr:uid="{00000000-0002-0000-0100-00000B000000}">
          <x14:formula1>
            <xm:f>'Tabla Valoración controles'!$D$13:$D$14</xm:f>
          </x14:formula1>
          <xm:sqref>AB11:AB14</xm:sqref>
        </x14:dataValidation>
        <x14:dataValidation type="list" allowBlank="1" showInputMessage="1" showErrorMessage="1" xr:uid="{00000000-0002-0000-0100-00000C000000}">
          <x14:formula1>
            <xm:f>'Opciones Tratamiento'!$B$13:$B$19</xm:f>
          </x14:formula1>
          <xm:sqref>H11:H14</xm:sqref>
        </x14:dataValidation>
        <x14:dataValidation type="list" allowBlank="1" showInputMessage="1" showErrorMessage="1" xr:uid="{00000000-0002-0000-0100-00000D000000}">
          <x14:formula1>
            <xm:f>'Opciones Tratamiento'!$E$2:$E$4</xm:f>
          </x14:formula1>
          <xm:sqref>D11:D14</xm:sqref>
        </x14:dataValidation>
        <x14:dataValidation type="list" allowBlank="1" showInputMessage="1" showErrorMessage="1" xr:uid="{00000000-0002-0000-0100-00000E000000}">
          <x14:formula1>
            <xm:f>'Opciones Tratamiento'!$B$2:$B$5</xm:f>
          </x14:formula1>
          <xm:sqref>AJ11:AJ14</xm:sqref>
        </x14:dataValidation>
        <x14:dataValidation type="list" allowBlank="1" showInputMessage="1" showErrorMessage="1" xr:uid="{00000000-0002-0000-0100-00000F000000}">
          <x14:formula1>
            <xm:f>'Tabla Impacto'!$F$210:$F$221</xm:f>
          </x14:formula1>
          <xm:sqref>N11:N14</xm:sqref>
        </x14:dataValidation>
        <x14:dataValidation type="list" allowBlank="1" showInputMessage="1" showErrorMessage="1" xr:uid="{00000000-0002-0000-0100-000010000000}">
          <x14:formula1>
            <xm:f>Listas!$A$2:$A$9</xm:f>
          </x14:formula1>
          <xm:sqref>B11:B14</xm:sqref>
        </x14:dataValidation>
        <x14:dataValidation type="list" allowBlank="1" showInputMessage="1" showErrorMessage="1" xr:uid="{00000000-0002-0000-0100-000011000000}">
          <x14:formula1>
            <xm:f>Listas!$B$2:$B$7</xm:f>
          </x14:formula1>
          <xm:sqref>C11:C14</xm:sqref>
        </x14:dataValidation>
        <x14:dataValidation type="list" allowBlank="1" showInputMessage="1" showErrorMessage="1" xr:uid="{00000000-0002-0000-0100-000012000000}">
          <x14:formula1>
            <xm:f>Listas!$C$2:$C$6</xm:f>
          </x14:formula1>
          <xm:sqref>I11:I14</xm:sqref>
        </x14:dataValidation>
        <x14:dataValidation type="list" allowBlank="1" showInputMessage="1" showErrorMessage="1" xr:uid="{00000000-0002-0000-0100-000013000000}">
          <x14:formula1>
            <xm:f>Listas!$D$2:$D$5</xm:f>
          </x14:formula1>
          <xm:sqref>J11:J14</xm:sqref>
        </x14:dataValidation>
        <x14:dataValidation type="custom" allowBlank="1" showInputMessage="1" showErrorMessage="1" error="Recuerde que las acciones se generan bajo la medida de mitigar el riesgo" xr:uid="{00000000-0002-0000-0100-000014000000}">
          <x14:formula1>
            <xm:f>IF(OR(AJ11='Opciones Tratamiento'!$B$2,AJ11='Opciones Tratamiento'!$B$3,AJ11='Opciones Tratamiento'!$B$4),ISBLANK(AJ11),ISTEXT(AJ11))</xm:f>
          </x14:formula1>
          <xm:sqref>AU12:AU14 AO11:AO14 AR11</xm:sqref>
        </x14:dataValidation>
        <x14:dataValidation type="custom" allowBlank="1" showInputMessage="1" showErrorMessage="1" error="Recuerde que las acciones se generan bajo la medida de mitigar el riesgo" xr:uid="{00000000-0002-0000-0100-000015000000}">
          <x14:formula1>
            <xm:f>IF(OR(AJ11='Opciones Tratamiento'!$B$2,AJ11='Opciones Tratamiento'!$B$3,AJ11='Opciones Tratamiento'!$B$4),ISBLANK(AJ11),ISTEXT(AJ11))</xm:f>
          </x14:formula1>
          <xm:sqref>AK11:AK14</xm:sqref>
        </x14:dataValidation>
        <x14:dataValidation type="custom" allowBlank="1" showInputMessage="1" showErrorMessage="1" error="Recuerde que las acciones se generan bajo la medida de mitigar el riesgo" xr:uid="{00000000-0002-0000-0100-000016000000}">
          <x14:formula1>
            <xm:f>IF(OR(AJ11='Opciones Tratamiento'!$B$2,AJ11='Opciones Tratamiento'!$B$3,AJ11='Opciones Tratamiento'!$B$4),ISBLANK(AJ11),ISTEXT(AJ11))</xm:f>
          </x14:formula1>
          <xm:sqref>AL11:AL14</xm:sqref>
        </x14:dataValidation>
        <x14:dataValidation type="custom" allowBlank="1" showInputMessage="1" showErrorMessage="1" error="Recuerde que las acciones se generan bajo la medida de mitigar el riesgo" xr:uid="{00000000-0002-0000-0100-000017000000}">
          <x14:formula1>
            <xm:f>IF(OR(AJ11='Opciones Tratamiento'!$B$2,AJ11='Opciones Tratamiento'!$B$3,AJ11='Opciones Tratamiento'!$B$4),ISBLANK(AJ11),ISTEXT(AJ11))</xm:f>
          </x14:formula1>
          <xm:sqref>AM11:AM14</xm:sqref>
        </x14:dataValidation>
        <x14:dataValidation type="custom" allowBlank="1" showInputMessage="1" showErrorMessage="1" error="Recuerde que las acciones se generan bajo la medida de mitigar el riesgo" xr:uid="{00000000-0002-0000-0100-000018000000}">
          <x14:formula1>
            <xm:f>IF(OR(AJ11='Opciones Tratamiento'!$B$2,AJ11='Opciones Tratamiento'!$B$3,AJ11='Opciones Tratamiento'!$B$4),ISBLANK(AJ11),ISTEXT(AJ11))</xm:f>
          </x14:formula1>
          <xm:sqref>AN11:AN14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227</v>
      </c>
      <c r="B1" t="s">
        <v>236</v>
      </c>
      <c r="C1" t="s">
        <v>242</v>
      </c>
      <c r="D1" t="s">
        <v>251</v>
      </c>
    </row>
    <row r="2" spans="1:4" x14ac:dyDescent="0.25">
      <c r="A2" t="s">
        <v>235</v>
      </c>
      <c r="B2" t="s">
        <v>237</v>
      </c>
      <c r="C2" t="s">
        <v>243</v>
      </c>
      <c r="D2" t="s">
        <v>248</v>
      </c>
    </row>
    <row r="3" spans="1:4" x14ac:dyDescent="0.25">
      <c r="A3" t="s">
        <v>228</v>
      </c>
      <c r="B3" t="s">
        <v>230</v>
      </c>
      <c r="C3" t="s">
        <v>244</v>
      </c>
      <c r="D3" t="s">
        <v>249</v>
      </c>
    </row>
    <row r="4" spans="1:4" x14ac:dyDescent="0.25">
      <c r="A4" t="s">
        <v>229</v>
      </c>
      <c r="B4" t="s">
        <v>238</v>
      </c>
      <c r="C4" t="s">
        <v>245</v>
      </c>
      <c r="D4" t="s">
        <v>250</v>
      </c>
    </row>
    <row r="5" spans="1:4" x14ac:dyDescent="0.25">
      <c r="A5" t="s">
        <v>230</v>
      </c>
      <c r="B5" t="s">
        <v>239</v>
      </c>
      <c r="C5" t="s">
        <v>246</v>
      </c>
      <c r="D5" t="s">
        <v>247</v>
      </c>
    </row>
    <row r="6" spans="1:4" x14ac:dyDescent="0.25">
      <c r="A6" t="s">
        <v>231</v>
      </c>
      <c r="B6" t="s">
        <v>240</v>
      </c>
      <c r="C6" t="s">
        <v>247</v>
      </c>
    </row>
    <row r="7" spans="1:4" x14ac:dyDescent="0.25">
      <c r="A7" t="s">
        <v>232</v>
      </c>
      <c r="B7" t="s">
        <v>241</v>
      </c>
    </row>
    <row r="8" spans="1:4" x14ac:dyDescent="0.25">
      <c r="A8" t="s">
        <v>233</v>
      </c>
    </row>
    <row r="9" spans="1:4" x14ac:dyDescent="0.25">
      <c r="A9" t="s">
        <v>234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M57" sqref="AM57"/>
    </sheetView>
  </sheetViews>
  <sheetFormatPr baseColWidth="10" defaultRowHeight="15" x14ac:dyDescent="0.25"/>
  <cols>
    <col min="2" max="39" width="5.7109375" customWidth="1"/>
    <col min="41" max="46" width="5.710937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230" t="s">
        <v>158</v>
      </c>
      <c r="C2" s="230"/>
      <c r="D2" s="230"/>
      <c r="E2" s="230"/>
      <c r="F2" s="230"/>
      <c r="G2" s="230"/>
      <c r="H2" s="230"/>
      <c r="I2" s="230"/>
      <c r="J2" s="267" t="s">
        <v>2</v>
      </c>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230"/>
      <c r="C3" s="230"/>
      <c r="D3" s="230"/>
      <c r="E3" s="230"/>
      <c r="F3" s="230"/>
      <c r="G3" s="230"/>
      <c r="H3" s="230"/>
      <c r="I3" s="230"/>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230"/>
      <c r="C4" s="230"/>
      <c r="D4" s="230"/>
      <c r="E4" s="230"/>
      <c r="F4" s="230"/>
      <c r="G4" s="230"/>
      <c r="H4" s="230"/>
      <c r="I4" s="230"/>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278" t="s">
        <v>4</v>
      </c>
      <c r="C6" s="278"/>
      <c r="D6" s="279"/>
      <c r="E6" s="268" t="s">
        <v>115</v>
      </c>
      <c r="F6" s="269"/>
      <c r="G6" s="269"/>
      <c r="H6" s="269"/>
      <c r="I6" s="269"/>
      <c r="J6" s="264" t="str">
        <f>IF(AND('Mapa final'!$L$11="Muy Alta",'Mapa final'!$P$11="Leve"),CONCATENATE("R",'Mapa final'!$A$11),"")</f>
        <v/>
      </c>
      <c r="K6" s="265"/>
      <c r="L6" s="265" t="str">
        <f>IF(AND('Mapa final'!$L$11="Muy Alta",'Mapa final'!$P$11="Leve"),CONCATENATE("R",'Mapa final'!$A$11),"")</f>
        <v/>
      </c>
      <c r="M6" s="265"/>
      <c r="N6" s="265" t="str">
        <f>IF(AND('Mapa final'!$L$11="Muy Alta",'Mapa final'!$P$11="Leve"),CONCATENATE("R",'Mapa final'!$A$11),"")</f>
        <v/>
      </c>
      <c r="O6" s="266"/>
      <c r="P6" s="264" t="str">
        <f>IF(AND('Mapa final'!$L$11="Muy Alta",'Mapa final'!$P$11="Leve"),CONCATENATE("R",'Mapa final'!$A$11),"")</f>
        <v/>
      </c>
      <c r="Q6" s="265"/>
      <c r="R6" s="265" t="str">
        <f>IF(AND('Mapa final'!$L$11="Muy Alta",'Mapa final'!$P$11="Leve"),CONCATENATE("R",'Mapa final'!$A$11),"")</f>
        <v/>
      </c>
      <c r="S6" s="265"/>
      <c r="T6" s="265" t="str">
        <f>IF(AND('Mapa final'!$L$11="Muy Alta",'Mapa final'!$P$11="Leve"),CONCATENATE("R",'Mapa final'!$A$11),"")</f>
        <v/>
      </c>
      <c r="U6" s="266"/>
      <c r="V6" s="264" t="str">
        <f>IF(AND('Mapa final'!$L$11="Muy Alta",'Mapa final'!$P$11="Leve"),CONCATENATE("R",'Mapa final'!$A$11),"")</f>
        <v/>
      </c>
      <c r="W6" s="265"/>
      <c r="X6" s="265" t="str">
        <f>IF(AND('Mapa final'!$L$11="Muy Alta",'Mapa final'!$P$11="Leve"),CONCATENATE("R",'Mapa final'!$A$11),"")</f>
        <v/>
      </c>
      <c r="Y6" s="265"/>
      <c r="Z6" s="265" t="str">
        <f>IF(AND('Mapa final'!$L$11="Muy Alta",'Mapa final'!$P$11="Leve"),CONCATENATE("R",'Mapa final'!$A$11),"")</f>
        <v/>
      </c>
      <c r="AA6" s="266"/>
      <c r="AB6" s="264" t="str">
        <f>IF(AND('Mapa final'!$L$11="Muy Alta",'Mapa final'!$P$11="Leve"),CONCATENATE("R",'Mapa final'!$A$11),"")</f>
        <v/>
      </c>
      <c r="AC6" s="265"/>
      <c r="AD6" s="265" t="str">
        <f>IF(AND('Mapa final'!$L$11="Muy Alta",'Mapa final'!$P$11="Leve"),CONCATENATE("R",'Mapa final'!$A$11),"")</f>
        <v/>
      </c>
      <c r="AE6" s="265"/>
      <c r="AF6" s="265" t="str">
        <f>IF(AND('Mapa final'!$L$11="Muy Alta",'Mapa final'!$P$11="Leve"),CONCATENATE("R",'Mapa final'!$A$11),"")</f>
        <v/>
      </c>
      <c r="AG6" s="265"/>
      <c r="AH6" s="255" t="str">
        <f>IF(AND('Mapa final'!$L$11="Muy Alta",'Mapa final'!$P$11="Catastrófico"),CONCATENATE("R",'Mapa final'!$A$11),"")</f>
        <v/>
      </c>
      <c r="AI6" s="256"/>
      <c r="AJ6" s="256" t="str">
        <f>IF(AND('Mapa final'!$L$11="Muy Alta",'Mapa final'!$P$11="Catastrófico"),CONCATENATE("R",'Mapa final'!$A$11),"")</f>
        <v/>
      </c>
      <c r="AK6" s="256"/>
      <c r="AL6" s="256" t="str">
        <f>IF(AND('Mapa final'!$L$11="Muy Alta",'Mapa final'!$P$11="Catastrófico"),CONCATENATE("R",'Mapa final'!$A$11),"")</f>
        <v/>
      </c>
      <c r="AM6" s="257"/>
      <c r="AO6" s="280" t="s">
        <v>78</v>
      </c>
      <c r="AP6" s="281"/>
      <c r="AQ6" s="281"/>
      <c r="AR6" s="281"/>
      <c r="AS6" s="281"/>
      <c r="AT6" s="282"/>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278"/>
      <c r="C7" s="278"/>
      <c r="D7" s="279"/>
      <c r="E7" s="270"/>
      <c r="F7" s="271"/>
      <c r="G7" s="271"/>
      <c r="H7" s="271"/>
      <c r="I7" s="271"/>
      <c r="J7" s="258"/>
      <c r="K7" s="259"/>
      <c r="L7" s="259"/>
      <c r="M7" s="259"/>
      <c r="N7" s="259"/>
      <c r="O7" s="260"/>
      <c r="P7" s="258"/>
      <c r="Q7" s="259"/>
      <c r="R7" s="259"/>
      <c r="S7" s="259"/>
      <c r="T7" s="259"/>
      <c r="U7" s="260"/>
      <c r="V7" s="258"/>
      <c r="W7" s="259"/>
      <c r="X7" s="259"/>
      <c r="Y7" s="259"/>
      <c r="Z7" s="259"/>
      <c r="AA7" s="260"/>
      <c r="AB7" s="258"/>
      <c r="AC7" s="259"/>
      <c r="AD7" s="259"/>
      <c r="AE7" s="259"/>
      <c r="AF7" s="259"/>
      <c r="AG7" s="259"/>
      <c r="AH7" s="249"/>
      <c r="AI7" s="250"/>
      <c r="AJ7" s="250"/>
      <c r="AK7" s="250"/>
      <c r="AL7" s="250"/>
      <c r="AM7" s="251"/>
      <c r="AN7" s="70"/>
      <c r="AO7" s="283"/>
      <c r="AP7" s="284"/>
      <c r="AQ7" s="284"/>
      <c r="AR7" s="284"/>
      <c r="AS7" s="284"/>
      <c r="AT7" s="285"/>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278"/>
      <c r="C8" s="278"/>
      <c r="D8" s="279"/>
      <c r="E8" s="270"/>
      <c r="F8" s="271"/>
      <c r="G8" s="271"/>
      <c r="H8" s="271"/>
      <c r="I8" s="271"/>
      <c r="J8" s="258" t="str">
        <f>IF(AND('Mapa final'!$L$11="Muy Alta",'Mapa final'!$P$11="Leve"),CONCATENATE("R",'Mapa final'!$A$11),"")</f>
        <v/>
      </c>
      <c r="K8" s="259"/>
      <c r="L8" s="259" t="str">
        <f>IF(AND('Mapa final'!$L$11="Muy Alta",'Mapa final'!$P$11="Leve"),CONCATENATE("R",'Mapa final'!$A$11),"")</f>
        <v/>
      </c>
      <c r="M8" s="259"/>
      <c r="N8" s="259" t="str">
        <f>IF(AND('Mapa final'!$L$11="Muy Alta",'Mapa final'!$P$11="Leve"),CONCATENATE("R",'Mapa final'!$A$11),"")</f>
        <v/>
      </c>
      <c r="O8" s="260"/>
      <c r="P8" s="258" t="str">
        <f>IF(AND('Mapa final'!$L$11="Muy Alta",'Mapa final'!$P$11="Leve"),CONCATENATE("R",'Mapa final'!$A$11),"")</f>
        <v/>
      </c>
      <c r="Q8" s="259"/>
      <c r="R8" s="259" t="str">
        <f>IF(AND('Mapa final'!$L$11="Muy Alta",'Mapa final'!$P$11="Leve"),CONCATENATE("R",'Mapa final'!$A$11),"")</f>
        <v/>
      </c>
      <c r="S8" s="259"/>
      <c r="T8" s="259" t="str">
        <f>IF(AND('Mapa final'!$L$11="Muy Alta",'Mapa final'!$P$11="Leve"),CONCATENATE("R",'Mapa final'!$A$11),"")</f>
        <v/>
      </c>
      <c r="U8" s="260"/>
      <c r="V8" s="258" t="str">
        <f>IF(AND('Mapa final'!$L$11="Muy Alta",'Mapa final'!$P$11="Leve"),CONCATENATE("R",'Mapa final'!$A$11),"")</f>
        <v/>
      </c>
      <c r="W8" s="259"/>
      <c r="X8" s="259" t="str">
        <f>IF(AND('Mapa final'!$L$11="Muy Alta",'Mapa final'!$P$11="Leve"),CONCATENATE("R",'Mapa final'!$A$11),"")</f>
        <v/>
      </c>
      <c r="Y8" s="259"/>
      <c r="Z8" s="259" t="str">
        <f>IF(AND('Mapa final'!$L$11="Muy Alta",'Mapa final'!$P$11="Leve"),CONCATENATE("R",'Mapa final'!$A$11),"")</f>
        <v/>
      </c>
      <c r="AA8" s="260"/>
      <c r="AB8" s="258" t="str">
        <f>IF(AND('Mapa final'!$L$11="Muy Alta",'Mapa final'!$P$11="Leve"),CONCATENATE("R",'Mapa final'!$A$11),"")</f>
        <v/>
      </c>
      <c r="AC8" s="259"/>
      <c r="AD8" s="259" t="str">
        <f>IF(AND('Mapa final'!$L$11="Muy Alta",'Mapa final'!$P$11="Leve"),CONCATENATE("R",'Mapa final'!$A$11),"")</f>
        <v/>
      </c>
      <c r="AE8" s="259"/>
      <c r="AF8" s="259" t="str">
        <f>IF(AND('Mapa final'!$L$11="Muy Alta",'Mapa final'!$P$11="Leve"),CONCATENATE("R",'Mapa final'!$A$11),"")</f>
        <v/>
      </c>
      <c r="AG8" s="259"/>
      <c r="AH8" s="249" t="str">
        <f>IF(AND('Mapa final'!$L$11="Muy Alta",'Mapa final'!$P$11="Catastrófico"),CONCATENATE("R",'Mapa final'!$A$11),"")</f>
        <v/>
      </c>
      <c r="AI8" s="250"/>
      <c r="AJ8" s="250" t="str">
        <f>IF(AND('Mapa final'!$L$11="Muy Alta",'Mapa final'!$P$11="Catastrófico"),CONCATENATE("R",'Mapa final'!$A$11),"")</f>
        <v/>
      </c>
      <c r="AK8" s="250"/>
      <c r="AL8" s="250" t="str">
        <f>IF(AND('Mapa final'!$L$11="Muy Alta",'Mapa final'!$P$11="Catastrófico"),CONCATENATE("R",'Mapa final'!$A$11),"")</f>
        <v/>
      </c>
      <c r="AM8" s="251"/>
      <c r="AN8" s="70"/>
      <c r="AO8" s="283"/>
      <c r="AP8" s="284"/>
      <c r="AQ8" s="284"/>
      <c r="AR8" s="284"/>
      <c r="AS8" s="284"/>
      <c r="AT8" s="285"/>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278"/>
      <c r="C9" s="278"/>
      <c r="D9" s="279"/>
      <c r="E9" s="270"/>
      <c r="F9" s="271"/>
      <c r="G9" s="271"/>
      <c r="H9" s="271"/>
      <c r="I9" s="271"/>
      <c r="J9" s="258"/>
      <c r="K9" s="259"/>
      <c r="L9" s="259"/>
      <c r="M9" s="259"/>
      <c r="N9" s="259"/>
      <c r="O9" s="260"/>
      <c r="P9" s="258"/>
      <c r="Q9" s="259"/>
      <c r="R9" s="259"/>
      <c r="S9" s="259"/>
      <c r="T9" s="259"/>
      <c r="U9" s="260"/>
      <c r="V9" s="258"/>
      <c r="W9" s="259"/>
      <c r="X9" s="259"/>
      <c r="Y9" s="259"/>
      <c r="Z9" s="259"/>
      <c r="AA9" s="260"/>
      <c r="AB9" s="258"/>
      <c r="AC9" s="259"/>
      <c r="AD9" s="259"/>
      <c r="AE9" s="259"/>
      <c r="AF9" s="259"/>
      <c r="AG9" s="259"/>
      <c r="AH9" s="249"/>
      <c r="AI9" s="250"/>
      <c r="AJ9" s="250"/>
      <c r="AK9" s="250"/>
      <c r="AL9" s="250"/>
      <c r="AM9" s="251"/>
      <c r="AN9" s="70"/>
      <c r="AO9" s="283"/>
      <c r="AP9" s="284"/>
      <c r="AQ9" s="284"/>
      <c r="AR9" s="284"/>
      <c r="AS9" s="284"/>
      <c r="AT9" s="285"/>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278"/>
      <c r="C10" s="278"/>
      <c r="D10" s="279"/>
      <c r="E10" s="270"/>
      <c r="F10" s="271"/>
      <c r="G10" s="271"/>
      <c r="H10" s="271"/>
      <c r="I10" s="271"/>
      <c r="J10" s="258" t="str">
        <f>IF(AND('Mapa final'!$L$11="Muy Alta",'Mapa final'!$P$11="Leve"),CONCATENATE("R",'Mapa final'!$A$11),"")</f>
        <v/>
      </c>
      <c r="K10" s="259"/>
      <c r="L10" s="259" t="str">
        <f>IF(AND('Mapa final'!$L$11="Muy Alta",'Mapa final'!$P$11="Leve"),CONCATENATE("R",'Mapa final'!$A$11),"")</f>
        <v/>
      </c>
      <c r="M10" s="259"/>
      <c r="N10" s="259" t="str">
        <f>IF(AND('Mapa final'!$L$11="Muy Alta",'Mapa final'!$P$11="Leve"),CONCATENATE("R",'Mapa final'!$A$11),"")</f>
        <v/>
      </c>
      <c r="O10" s="260"/>
      <c r="P10" s="258" t="str">
        <f>IF(AND('Mapa final'!$L$11="Muy Alta",'Mapa final'!$P$11="Leve"),CONCATENATE("R",'Mapa final'!$A$11),"")</f>
        <v/>
      </c>
      <c r="Q10" s="259"/>
      <c r="R10" s="259" t="str">
        <f>IF(AND('Mapa final'!$L$11="Muy Alta",'Mapa final'!$P$11="Leve"),CONCATENATE("R",'Mapa final'!$A$11),"")</f>
        <v/>
      </c>
      <c r="S10" s="259"/>
      <c r="T10" s="259" t="str">
        <f>IF(AND('Mapa final'!$L$11="Muy Alta",'Mapa final'!$P$11="Leve"),CONCATENATE("R",'Mapa final'!$A$11),"")</f>
        <v/>
      </c>
      <c r="U10" s="260"/>
      <c r="V10" s="258" t="str">
        <f>IF(AND('Mapa final'!$L$11="Muy Alta",'Mapa final'!$P$11="Leve"),CONCATENATE("R",'Mapa final'!$A$11),"")</f>
        <v/>
      </c>
      <c r="W10" s="259"/>
      <c r="X10" s="259" t="str">
        <f>IF(AND('Mapa final'!$L$11="Muy Alta",'Mapa final'!$P$11="Leve"),CONCATENATE("R",'Mapa final'!$A$11),"")</f>
        <v/>
      </c>
      <c r="Y10" s="259"/>
      <c r="Z10" s="259" t="str">
        <f>IF(AND('Mapa final'!$L$11="Muy Alta",'Mapa final'!$P$11="Leve"),CONCATENATE("R",'Mapa final'!$A$11),"")</f>
        <v/>
      </c>
      <c r="AA10" s="260"/>
      <c r="AB10" s="258" t="str">
        <f>IF(AND('Mapa final'!$L$11="Muy Alta",'Mapa final'!$P$11="Leve"),CONCATENATE("R",'Mapa final'!$A$11),"")</f>
        <v/>
      </c>
      <c r="AC10" s="259"/>
      <c r="AD10" s="259" t="str">
        <f>IF(AND('Mapa final'!$L$11="Muy Alta",'Mapa final'!$P$11="Leve"),CONCATENATE("R",'Mapa final'!$A$11),"")</f>
        <v/>
      </c>
      <c r="AE10" s="259"/>
      <c r="AF10" s="259" t="str">
        <f>IF(AND('Mapa final'!$L$11="Muy Alta",'Mapa final'!$P$11="Leve"),CONCATENATE("R",'Mapa final'!$A$11),"")</f>
        <v/>
      </c>
      <c r="AG10" s="259"/>
      <c r="AH10" s="249" t="str">
        <f>IF(AND('Mapa final'!$L$11="Muy Alta",'Mapa final'!$P$11="Catastrófico"),CONCATENATE("R",'Mapa final'!$A$11),"")</f>
        <v/>
      </c>
      <c r="AI10" s="250"/>
      <c r="AJ10" s="250" t="str">
        <f>IF(AND('Mapa final'!$L$11="Muy Alta",'Mapa final'!$P$11="Catastrófico"),CONCATENATE("R",'Mapa final'!$A$11),"")</f>
        <v/>
      </c>
      <c r="AK10" s="250"/>
      <c r="AL10" s="250" t="str">
        <f>IF(AND('Mapa final'!$L$11="Muy Alta",'Mapa final'!$P$11="Catastrófico"),CONCATENATE("R",'Mapa final'!$A$11),"")</f>
        <v/>
      </c>
      <c r="AM10" s="251"/>
      <c r="AN10" s="70"/>
      <c r="AO10" s="283"/>
      <c r="AP10" s="284"/>
      <c r="AQ10" s="284"/>
      <c r="AR10" s="284"/>
      <c r="AS10" s="284"/>
      <c r="AT10" s="285"/>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278"/>
      <c r="C11" s="278"/>
      <c r="D11" s="279"/>
      <c r="E11" s="270"/>
      <c r="F11" s="271"/>
      <c r="G11" s="271"/>
      <c r="H11" s="271"/>
      <c r="I11" s="271"/>
      <c r="J11" s="258"/>
      <c r="K11" s="259"/>
      <c r="L11" s="259"/>
      <c r="M11" s="259"/>
      <c r="N11" s="259"/>
      <c r="O11" s="260"/>
      <c r="P11" s="258"/>
      <c r="Q11" s="259"/>
      <c r="R11" s="259"/>
      <c r="S11" s="259"/>
      <c r="T11" s="259"/>
      <c r="U11" s="260"/>
      <c r="V11" s="258"/>
      <c r="W11" s="259"/>
      <c r="X11" s="259"/>
      <c r="Y11" s="259"/>
      <c r="Z11" s="259"/>
      <c r="AA11" s="260"/>
      <c r="AB11" s="258"/>
      <c r="AC11" s="259"/>
      <c r="AD11" s="259"/>
      <c r="AE11" s="259"/>
      <c r="AF11" s="259"/>
      <c r="AG11" s="259"/>
      <c r="AH11" s="249"/>
      <c r="AI11" s="250"/>
      <c r="AJ11" s="250"/>
      <c r="AK11" s="250"/>
      <c r="AL11" s="250"/>
      <c r="AM11" s="251"/>
      <c r="AN11" s="70"/>
      <c r="AO11" s="283"/>
      <c r="AP11" s="284"/>
      <c r="AQ11" s="284"/>
      <c r="AR11" s="284"/>
      <c r="AS11" s="284"/>
      <c r="AT11" s="285"/>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278"/>
      <c r="C12" s="278"/>
      <c r="D12" s="279"/>
      <c r="E12" s="270"/>
      <c r="F12" s="271"/>
      <c r="G12" s="271"/>
      <c r="H12" s="271"/>
      <c r="I12" s="271"/>
      <c r="J12" s="258" t="str">
        <f>IF(AND('Mapa final'!$L$11="Muy Alta",'Mapa final'!$P$11="Leve"),CONCATENATE("R",'Mapa final'!$A$11),"")</f>
        <v/>
      </c>
      <c r="K12" s="259"/>
      <c r="L12" s="259" t="str">
        <f>IF(AND('Mapa final'!$L$11="Muy Alta",'Mapa final'!$P$11="Leve"),CONCATENATE("R",'Mapa final'!$A$11),"")</f>
        <v/>
      </c>
      <c r="M12" s="259"/>
      <c r="N12" s="259" t="str">
        <f>IF(AND('Mapa final'!$L$11="Muy Alta",'Mapa final'!$P$11="Leve"),CONCATENATE("R",'Mapa final'!$A$11),"")</f>
        <v/>
      </c>
      <c r="O12" s="260"/>
      <c r="P12" s="258" t="str">
        <f>IF(AND('Mapa final'!$L$11="Muy Alta",'Mapa final'!$P$11="Leve"),CONCATENATE("R",'Mapa final'!$A$11),"")</f>
        <v/>
      </c>
      <c r="Q12" s="259"/>
      <c r="R12" s="259" t="str">
        <f>IF(AND('Mapa final'!$L$11="Muy Alta",'Mapa final'!$P$11="Leve"),CONCATENATE("R",'Mapa final'!$A$11),"")</f>
        <v/>
      </c>
      <c r="S12" s="259"/>
      <c r="T12" s="259" t="str">
        <f>IF(AND('Mapa final'!$L$11="Muy Alta",'Mapa final'!$P$11="Leve"),CONCATENATE("R",'Mapa final'!$A$11),"")</f>
        <v/>
      </c>
      <c r="U12" s="260"/>
      <c r="V12" s="258" t="str">
        <f>IF(AND('Mapa final'!$L$11="Muy Alta",'Mapa final'!$P$11="Leve"),CONCATENATE("R",'Mapa final'!$A$11),"")</f>
        <v/>
      </c>
      <c r="W12" s="259"/>
      <c r="X12" s="259" t="str">
        <f>IF(AND('Mapa final'!$L$11="Muy Alta",'Mapa final'!$P$11="Leve"),CONCATENATE("R",'Mapa final'!$A$11),"")</f>
        <v/>
      </c>
      <c r="Y12" s="259"/>
      <c r="Z12" s="259" t="str">
        <f>IF(AND('Mapa final'!$L$11="Muy Alta",'Mapa final'!$P$11="Leve"),CONCATENATE("R",'Mapa final'!$A$11),"")</f>
        <v/>
      </c>
      <c r="AA12" s="260"/>
      <c r="AB12" s="258" t="str">
        <f>IF(AND('Mapa final'!$L$11="Muy Alta",'Mapa final'!$P$11="Leve"),CONCATENATE("R",'Mapa final'!$A$11),"")</f>
        <v/>
      </c>
      <c r="AC12" s="259"/>
      <c r="AD12" s="259" t="str">
        <f>IF(AND('Mapa final'!$L$11="Muy Alta",'Mapa final'!$P$11="Leve"),CONCATENATE("R",'Mapa final'!$A$11),"")</f>
        <v/>
      </c>
      <c r="AE12" s="259"/>
      <c r="AF12" s="259" t="str">
        <f>IF(AND('Mapa final'!$L$11="Muy Alta",'Mapa final'!$P$11="Leve"),CONCATENATE("R",'Mapa final'!$A$11),"")</f>
        <v/>
      </c>
      <c r="AG12" s="259"/>
      <c r="AH12" s="249" t="str">
        <f>IF(AND('Mapa final'!$L$11="Muy Alta",'Mapa final'!$P$11="Catastrófico"),CONCATENATE("R",'Mapa final'!$A$11),"")</f>
        <v/>
      </c>
      <c r="AI12" s="250"/>
      <c r="AJ12" s="250" t="str">
        <f>IF(AND('Mapa final'!$L$11="Muy Alta",'Mapa final'!$P$11="Catastrófico"),CONCATENATE("R",'Mapa final'!$A$11),"")</f>
        <v/>
      </c>
      <c r="AK12" s="250"/>
      <c r="AL12" s="250" t="str">
        <f>IF(AND('Mapa final'!$L$11="Muy Alta",'Mapa final'!$P$11="Catastrófico"),CONCATENATE("R",'Mapa final'!$A$11),"")</f>
        <v/>
      </c>
      <c r="AM12" s="251"/>
      <c r="AN12" s="70"/>
      <c r="AO12" s="283"/>
      <c r="AP12" s="284"/>
      <c r="AQ12" s="284"/>
      <c r="AR12" s="284"/>
      <c r="AS12" s="284"/>
      <c r="AT12" s="285"/>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278"/>
      <c r="C13" s="278"/>
      <c r="D13" s="279"/>
      <c r="E13" s="272"/>
      <c r="F13" s="273"/>
      <c r="G13" s="273"/>
      <c r="H13" s="273"/>
      <c r="I13" s="273"/>
      <c r="J13" s="261"/>
      <c r="K13" s="262"/>
      <c r="L13" s="262"/>
      <c r="M13" s="262"/>
      <c r="N13" s="262"/>
      <c r="O13" s="263"/>
      <c r="P13" s="261"/>
      <c r="Q13" s="262"/>
      <c r="R13" s="262"/>
      <c r="S13" s="262"/>
      <c r="T13" s="262"/>
      <c r="U13" s="263"/>
      <c r="V13" s="261"/>
      <c r="W13" s="262"/>
      <c r="X13" s="262"/>
      <c r="Y13" s="262"/>
      <c r="Z13" s="262"/>
      <c r="AA13" s="263"/>
      <c r="AB13" s="261"/>
      <c r="AC13" s="262"/>
      <c r="AD13" s="262"/>
      <c r="AE13" s="262"/>
      <c r="AF13" s="262"/>
      <c r="AG13" s="262"/>
      <c r="AH13" s="252"/>
      <c r="AI13" s="253"/>
      <c r="AJ13" s="253"/>
      <c r="AK13" s="253"/>
      <c r="AL13" s="253"/>
      <c r="AM13" s="254"/>
      <c r="AN13" s="70"/>
      <c r="AO13" s="286"/>
      <c r="AP13" s="287"/>
      <c r="AQ13" s="287"/>
      <c r="AR13" s="287"/>
      <c r="AS13" s="287"/>
      <c r="AT13" s="288"/>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278"/>
      <c r="C14" s="278"/>
      <c r="D14" s="279"/>
      <c r="E14" s="268" t="s">
        <v>114</v>
      </c>
      <c r="F14" s="269"/>
      <c r="G14" s="269"/>
      <c r="H14" s="269"/>
      <c r="I14" s="269"/>
      <c r="J14" s="246" t="str">
        <f>IF(AND('Mapa final'!$L$11="Alta",'Mapa final'!$P$11="Leve"),CONCATENATE("R",'Mapa final'!$A$11),"")</f>
        <v/>
      </c>
      <c r="K14" s="247"/>
      <c r="L14" s="247" t="str">
        <f>IF(AND('Mapa final'!$L$11="Alta",'Mapa final'!$P$11="Leve"),CONCATENATE("R",'Mapa final'!$A$11),"")</f>
        <v/>
      </c>
      <c r="M14" s="247"/>
      <c r="N14" s="247" t="str">
        <f>IF(AND('Mapa final'!$L$11="Alta",'Mapa final'!$P$11="Leve"),CONCATENATE("R",'Mapa final'!$A$11),"")</f>
        <v/>
      </c>
      <c r="O14" s="248"/>
      <c r="P14" s="246" t="str">
        <f>IF(AND('Mapa final'!$L$11="Alta",'Mapa final'!$P$11="Leve"),CONCATENATE("R",'Mapa final'!$A$11),"")</f>
        <v/>
      </c>
      <c r="Q14" s="247"/>
      <c r="R14" s="247" t="str">
        <f>IF(AND('Mapa final'!$L$11="Alta",'Mapa final'!$P$11="Leve"),CONCATENATE("R",'Mapa final'!$A$11),"")</f>
        <v/>
      </c>
      <c r="S14" s="247"/>
      <c r="T14" s="247" t="str">
        <f>IF(AND('Mapa final'!$L$11="Alta",'Mapa final'!$P$11="Leve"),CONCATENATE("R",'Mapa final'!$A$11),"")</f>
        <v/>
      </c>
      <c r="U14" s="248"/>
      <c r="V14" s="264" t="str">
        <f>IF(AND('Mapa final'!$L$11="Muy Alta",'Mapa final'!$P$11="Leve"),CONCATENATE("R",'Mapa final'!$A$11),"")</f>
        <v/>
      </c>
      <c r="W14" s="265"/>
      <c r="X14" s="265" t="str">
        <f>IF(AND('Mapa final'!$L$11="Muy Alta",'Mapa final'!$P$11="Leve"),CONCATENATE("R",'Mapa final'!$A$11),"")</f>
        <v/>
      </c>
      <c r="Y14" s="265"/>
      <c r="Z14" s="265" t="str">
        <f>IF(AND('Mapa final'!$L$11="Muy Alta",'Mapa final'!$P$11="Leve"),CONCATENATE("R",'Mapa final'!$A$11),"")</f>
        <v/>
      </c>
      <c r="AA14" s="266"/>
      <c r="AB14" s="264" t="str">
        <f>IF(AND('Mapa final'!$L$11="Muy Alta",'Mapa final'!$P$11="Leve"),CONCATENATE("R",'Mapa final'!$A$11),"")</f>
        <v/>
      </c>
      <c r="AC14" s="265"/>
      <c r="AD14" s="265" t="str">
        <f>IF(AND('Mapa final'!$L$11="Muy Alta",'Mapa final'!$P$11="Leve"),CONCATENATE("R",'Mapa final'!$A$11),"")</f>
        <v/>
      </c>
      <c r="AE14" s="265"/>
      <c r="AF14" s="265" t="str">
        <f>IF(AND('Mapa final'!$L$11="Muy Alta",'Mapa final'!$P$11="Leve"),CONCATENATE("R",'Mapa final'!$A$11),"")</f>
        <v/>
      </c>
      <c r="AG14" s="266"/>
      <c r="AH14" s="255" t="str">
        <f>IF(AND('Mapa final'!$L$11="Muy Alta",'Mapa final'!$P$11="Catastrófico"),CONCATENATE("R",'Mapa final'!$A$11),"")</f>
        <v/>
      </c>
      <c r="AI14" s="256"/>
      <c r="AJ14" s="256" t="str">
        <f>IF(AND('Mapa final'!$L$11="Muy Alta",'Mapa final'!$P$11="Catastrófico"),CONCATENATE("R",'Mapa final'!$A$11),"")</f>
        <v/>
      </c>
      <c r="AK14" s="256"/>
      <c r="AL14" s="256" t="str">
        <f>IF(AND('Mapa final'!$L$11="Muy Alta",'Mapa final'!$P$11="Catastrófico"),CONCATENATE("R",'Mapa final'!$A$11),"")</f>
        <v/>
      </c>
      <c r="AM14" s="257"/>
      <c r="AN14" s="70"/>
      <c r="AO14" s="289" t="s">
        <v>79</v>
      </c>
      <c r="AP14" s="290"/>
      <c r="AQ14" s="290"/>
      <c r="AR14" s="290"/>
      <c r="AS14" s="290"/>
      <c r="AT14" s="291"/>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278"/>
      <c r="C15" s="278"/>
      <c r="D15" s="279"/>
      <c r="E15" s="270"/>
      <c r="F15" s="271"/>
      <c r="G15" s="271"/>
      <c r="H15" s="271"/>
      <c r="I15" s="271"/>
      <c r="J15" s="240"/>
      <c r="K15" s="241"/>
      <c r="L15" s="241"/>
      <c r="M15" s="241"/>
      <c r="N15" s="241"/>
      <c r="O15" s="242"/>
      <c r="P15" s="240"/>
      <c r="Q15" s="241"/>
      <c r="R15" s="241"/>
      <c r="S15" s="241"/>
      <c r="T15" s="241"/>
      <c r="U15" s="242"/>
      <c r="V15" s="258"/>
      <c r="W15" s="259"/>
      <c r="X15" s="259"/>
      <c r="Y15" s="259"/>
      <c r="Z15" s="259"/>
      <c r="AA15" s="260"/>
      <c r="AB15" s="258"/>
      <c r="AC15" s="259"/>
      <c r="AD15" s="259"/>
      <c r="AE15" s="259"/>
      <c r="AF15" s="259"/>
      <c r="AG15" s="260"/>
      <c r="AH15" s="249"/>
      <c r="AI15" s="250"/>
      <c r="AJ15" s="250"/>
      <c r="AK15" s="250"/>
      <c r="AL15" s="250"/>
      <c r="AM15" s="251"/>
      <c r="AN15" s="70"/>
      <c r="AO15" s="292"/>
      <c r="AP15" s="293"/>
      <c r="AQ15" s="293"/>
      <c r="AR15" s="293"/>
      <c r="AS15" s="293"/>
      <c r="AT15" s="294"/>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278"/>
      <c r="C16" s="278"/>
      <c r="D16" s="279"/>
      <c r="E16" s="270"/>
      <c r="F16" s="271"/>
      <c r="G16" s="271"/>
      <c r="H16" s="271"/>
      <c r="I16" s="271"/>
      <c r="J16" s="240" t="str">
        <f>IF(AND('Mapa final'!$L$11="Alta",'Mapa final'!$P$11="Leve"),CONCATENATE("R",'Mapa final'!$A$11),"")</f>
        <v/>
      </c>
      <c r="K16" s="241"/>
      <c r="L16" s="241" t="str">
        <f>IF(AND('Mapa final'!$L$11="Alta",'Mapa final'!$P$11="Leve"),CONCATENATE("R",'Mapa final'!$A$11),"")</f>
        <v/>
      </c>
      <c r="M16" s="241"/>
      <c r="N16" s="241" t="str">
        <f>IF(AND('Mapa final'!$L$11="Alta",'Mapa final'!$P$11="Leve"),CONCATENATE("R",'Mapa final'!$A$11),"")</f>
        <v/>
      </c>
      <c r="O16" s="242"/>
      <c r="P16" s="240" t="str">
        <f>IF(AND('Mapa final'!$L$11="Alta",'Mapa final'!$P$11="Leve"),CONCATENATE("R",'Mapa final'!$A$11),"")</f>
        <v/>
      </c>
      <c r="Q16" s="241"/>
      <c r="R16" s="241" t="str">
        <f>IF(AND('Mapa final'!$L$11="Alta",'Mapa final'!$P$11="Leve"),CONCATENATE("R",'Mapa final'!$A$11),"")</f>
        <v/>
      </c>
      <c r="S16" s="241"/>
      <c r="T16" s="241" t="str">
        <f>IF(AND('Mapa final'!$L$11="Alta",'Mapa final'!$P$11="Leve"),CONCATENATE("R",'Mapa final'!$A$11),"")</f>
        <v/>
      </c>
      <c r="U16" s="242"/>
      <c r="V16" s="258" t="str">
        <f>IF(AND('Mapa final'!$L$11="Muy Alta",'Mapa final'!$P$11="Leve"),CONCATENATE("R",'Mapa final'!$A$11),"")</f>
        <v/>
      </c>
      <c r="W16" s="259"/>
      <c r="X16" s="259" t="str">
        <f>IF(AND('Mapa final'!$L$11="Muy Alta",'Mapa final'!$P$11="Leve"),CONCATENATE("R",'Mapa final'!$A$11),"")</f>
        <v/>
      </c>
      <c r="Y16" s="259"/>
      <c r="Z16" s="259" t="str">
        <f>IF(AND('Mapa final'!$L$11="Muy Alta",'Mapa final'!$P$11="Leve"),CONCATENATE("R",'Mapa final'!$A$11),"")</f>
        <v/>
      </c>
      <c r="AA16" s="260"/>
      <c r="AB16" s="258" t="str">
        <f>IF(AND('Mapa final'!$L$11="Muy Alta",'Mapa final'!$P$11="Leve"),CONCATENATE("R",'Mapa final'!$A$11),"")</f>
        <v/>
      </c>
      <c r="AC16" s="259"/>
      <c r="AD16" s="259" t="str">
        <f>IF(AND('Mapa final'!$L$11="Muy Alta",'Mapa final'!$P$11="Leve"),CONCATENATE("R",'Mapa final'!$A$11),"")</f>
        <v/>
      </c>
      <c r="AE16" s="259"/>
      <c r="AF16" s="259" t="str">
        <f>IF(AND('Mapa final'!$L$11="Muy Alta",'Mapa final'!$P$11="Leve"),CONCATENATE("R",'Mapa final'!$A$11),"")</f>
        <v/>
      </c>
      <c r="AG16" s="260"/>
      <c r="AH16" s="249" t="str">
        <f>IF(AND('Mapa final'!$L$11="Muy Alta",'Mapa final'!$P$11="Catastrófico"),CONCATENATE("R",'Mapa final'!$A$11),"")</f>
        <v/>
      </c>
      <c r="AI16" s="250"/>
      <c r="AJ16" s="250" t="str">
        <f>IF(AND('Mapa final'!$L$11="Muy Alta",'Mapa final'!$P$11="Catastrófico"),CONCATENATE("R",'Mapa final'!$A$11),"")</f>
        <v/>
      </c>
      <c r="AK16" s="250"/>
      <c r="AL16" s="250" t="str">
        <f>IF(AND('Mapa final'!$L$11="Muy Alta",'Mapa final'!$P$11="Catastrófico"),CONCATENATE("R",'Mapa final'!$A$11),"")</f>
        <v/>
      </c>
      <c r="AM16" s="251"/>
      <c r="AN16" s="70"/>
      <c r="AO16" s="292"/>
      <c r="AP16" s="293"/>
      <c r="AQ16" s="293"/>
      <c r="AR16" s="293"/>
      <c r="AS16" s="293"/>
      <c r="AT16" s="294"/>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278"/>
      <c r="C17" s="278"/>
      <c r="D17" s="279"/>
      <c r="E17" s="270"/>
      <c r="F17" s="271"/>
      <c r="G17" s="271"/>
      <c r="H17" s="271"/>
      <c r="I17" s="271"/>
      <c r="J17" s="240"/>
      <c r="K17" s="241"/>
      <c r="L17" s="241"/>
      <c r="M17" s="241"/>
      <c r="N17" s="241"/>
      <c r="O17" s="242"/>
      <c r="P17" s="240"/>
      <c r="Q17" s="241"/>
      <c r="R17" s="241"/>
      <c r="S17" s="241"/>
      <c r="T17" s="241"/>
      <c r="U17" s="242"/>
      <c r="V17" s="258"/>
      <c r="W17" s="259"/>
      <c r="X17" s="259"/>
      <c r="Y17" s="259"/>
      <c r="Z17" s="259"/>
      <c r="AA17" s="260"/>
      <c r="AB17" s="258"/>
      <c r="AC17" s="259"/>
      <c r="AD17" s="259"/>
      <c r="AE17" s="259"/>
      <c r="AF17" s="259"/>
      <c r="AG17" s="260"/>
      <c r="AH17" s="249"/>
      <c r="AI17" s="250"/>
      <c r="AJ17" s="250"/>
      <c r="AK17" s="250"/>
      <c r="AL17" s="250"/>
      <c r="AM17" s="251"/>
      <c r="AN17" s="70"/>
      <c r="AO17" s="292"/>
      <c r="AP17" s="293"/>
      <c r="AQ17" s="293"/>
      <c r="AR17" s="293"/>
      <c r="AS17" s="293"/>
      <c r="AT17" s="294"/>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278"/>
      <c r="C18" s="278"/>
      <c r="D18" s="279"/>
      <c r="E18" s="270"/>
      <c r="F18" s="271"/>
      <c r="G18" s="271"/>
      <c r="H18" s="271"/>
      <c r="I18" s="271"/>
      <c r="J18" s="240" t="str">
        <f>IF(AND('Mapa final'!$L$11="Alta",'Mapa final'!$P$11="Leve"),CONCATENATE("R",'Mapa final'!$A$11),"")</f>
        <v/>
      </c>
      <c r="K18" s="241"/>
      <c r="L18" s="241" t="str">
        <f>IF(AND('Mapa final'!$L$11="Alta",'Mapa final'!$P$11="Leve"),CONCATENATE("R",'Mapa final'!$A$11),"")</f>
        <v/>
      </c>
      <c r="M18" s="241"/>
      <c r="N18" s="241" t="str">
        <f>IF(AND('Mapa final'!$L$11="Alta",'Mapa final'!$P$11="Leve"),CONCATENATE("R",'Mapa final'!$A$11),"")</f>
        <v/>
      </c>
      <c r="O18" s="242"/>
      <c r="P18" s="240" t="str">
        <f>IF(AND('Mapa final'!$L$11="Alta",'Mapa final'!$P$11="Leve"),CONCATENATE("R",'Mapa final'!$A$11),"")</f>
        <v/>
      </c>
      <c r="Q18" s="241"/>
      <c r="R18" s="241" t="str">
        <f>IF(AND('Mapa final'!$L$11="Alta",'Mapa final'!$P$11="Leve"),CONCATENATE("R",'Mapa final'!$A$11),"")</f>
        <v/>
      </c>
      <c r="S18" s="241"/>
      <c r="T18" s="241" t="str">
        <f>IF(AND('Mapa final'!$L$11="Alta",'Mapa final'!$P$11="Leve"),CONCATENATE("R",'Mapa final'!$A$11),"")</f>
        <v/>
      </c>
      <c r="U18" s="242"/>
      <c r="V18" s="258" t="str">
        <f>IF(AND('Mapa final'!$L$11="Muy Alta",'Mapa final'!$P$11="Leve"),CONCATENATE("R",'Mapa final'!$A$11),"")</f>
        <v/>
      </c>
      <c r="W18" s="259"/>
      <c r="X18" s="259" t="str">
        <f>IF(AND('Mapa final'!$L$11="Muy Alta",'Mapa final'!$P$11="Leve"),CONCATENATE("R",'Mapa final'!$A$11),"")</f>
        <v/>
      </c>
      <c r="Y18" s="259"/>
      <c r="Z18" s="259" t="str">
        <f>IF(AND('Mapa final'!$L$11="Muy Alta",'Mapa final'!$P$11="Leve"),CONCATENATE("R",'Mapa final'!$A$11),"")</f>
        <v/>
      </c>
      <c r="AA18" s="260"/>
      <c r="AB18" s="258" t="str">
        <f>IF(AND('Mapa final'!$L$11="Muy Alta",'Mapa final'!$P$11="Leve"),CONCATENATE("R",'Mapa final'!$A$11),"")</f>
        <v/>
      </c>
      <c r="AC18" s="259"/>
      <c r="AD18" s="259" t="str">
        <f>IF(AND('Mapa final'!$L$11="Muy Alta",'Mapa final'!$P$11="Leve"),CONCATENATE("R",'Mapa final'!$A$11),"")</f>
        <v/>
      </c>
      <c r="AE18" s="259"/>
      <c r="AF18" s="259" t="str">
        <f>IF(AND('Mapa final'!$L$11="Muy Alta",'Mapa final'!$P$11="Leve"),CONCATENATE("R",'Mapa final'!$A$11),"")</f>
        <v/>
      </c>
      <c r="AG18" s="260"/>
      <c r="AH18" s="249" t="str">
        <f>IF(AND('Mapa final'!$L$11="Muy Alta",'Mapa final'!$P$11="Catastrófico"),CONCATENATE("R",'Mapa final'!$A$11),"")</f>
        <v/>
      </c>
      <c r="AI18" s="250"/>
      <c r="AJ18" s="250" t="str">
        <f>IF(AND('Mapa final'!$L$11="Muy Alta",'Mapa final'!$P$11="Catastrófico"),CONCATENATE("R",'Mapa final'!$A$11),"")</f>
        <v/>
      </c>
      <c r="AK18" s="250"/>
      <c r="AL18" s="250" t="str">
        <f>IF(AND('Mapa final'!$L$11="Muy Alta",'Mapa final'!$P$11="Catastrófico"),CONCATENATE("R",'Mapa final'!$A$11),"")</f>
        <v/>
      </c>
      <c r="AM18" s="251"/>
      <c r="AN18" s="70"/>
      <c r="AO18" s="292"/>
      <c r="AP18" s="293"/>
      <c r="AQ18" s="293"/>
      <c r="AR18" s="293"/>
      <c r="AS18" s="293"/>
      <c r="AT18" s="294"/>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278"/>
      <c r="C19" s="278"/>
      <c r="D19" s="279"/>
      <c r="E19" s="270"/>
      <c r="F19" s="271"/>
      <c r="G19" s="271"/>
      <c r="H19" s="271"/>
      <c r="I19" s="271"/>
      <c r="J19" s="240"/>
      <c r="K19" s="241"/>
      <c r="L19" s="241"/>
      <c r="M19" s="241"/>
      <c r="N19" s="241"/>
      <c r="O19" s="242"/>
      <c r="P19" s="240"/>
      <c r="Q19" s="241"/>
      <c r="R19" s="241"/>
      <c r="S19" s="241"/>
      <c r="T19" s="241"/>
      <c r="U19" s="242"/>
      <c r="V19" s="258"/>
      <c r="W19" s="259"/>
      <c r="X19" s="259"/>
      <c r="Y19" s="259"/>
      <c r="Z19" s="259"/>
      <c r="AA19" s="260"/>
      <c r="AB19" s="258"/>
      <c r="AC19" s="259"/>
      <c r="AD19" s="259"/>
      <c r="AE19" s="259"/>
      <c r="AF19" s="259"/>
      <c r="AG19" s="260"/>
      <c r="AH19" s="249"/>
      <c r="AI19" s="250"/>
      <c r="AJ19" s="250"/>
      <c r="AK19" s="250"/>
      <c r="AL19" s="250"/>
      <c r="AM19" s="251"/>
      <c r="AN19" s="70"/>
      <c r="AO19" s="292"/>
      <c r="AP19" s="293"/>
      <c r="AQ19" s="293"/>
      <c r="AR19" s="293"/>
      <c r="AS19" s="293"/>
      <c r="AT19" s="294"/>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278"/>
      <c r="C20" s="278"/>
      <c r="D20" s="279"/>
      <c r="E20" s="270"/>
      <c r="F20" s="271"/>
      <c r="G20" s="271"/>
      <c r="H20" s="271"/>
      <c r="I20" s="271"/>
      <c r="J20" s="240" t="str">
        <f>IF(AND('Mapa final'!$L$11="Alta",'Mapa final'!$P$11="Leve"),CONCATENATE("R",'Mapa final'!$A$11),"")</f>
        <v/>
      </c>
      <c r="K20" s="241"/>
      <c r="L20" s="241" t="str">
        <f>IF(AND('Mapa final'!$L$11="Alta",'Mapa final'!$P$11="Leve"),CONCATENATE("R",'Mapa final'!$A$11),"")</f>
        <v/>
      </c>
      <c r="M20" s="241"/>
      <c r="N20" s="241" t="str">
        <f>IF(AND('Mapa final'!$L$11="Alta",'Mapa final'!$P$11="Leve"),CONCATENATE("R",'Mapa final'!$A$11),"")</f>
        <v/>
      </c>
      <c r="O20" s="242"/>
      <c r="P20" s="240" t="str">
        <f>IF(AND('Mapa final'!$L$11="Alta",'Mapa final'!$P$11="Leve"),CONCATENATE("R",'Mapa final'!$A$11),"")</f>
        <v/>
      </c>
      <c r="Q20" s="241"/>
      <c r="R20" s="241" t="str">
        <f>IF(AND('Mapa final'!$L$11="Alta",'Mapa final'!$P$11="Leve"),CONCATENATE("R",'Mapa final'!$A$11),"")</f>
        <v/>
      </c>
      <c r="S20" s="241"/>
      <c r="T20" s="241" t="str">
        <f>IF(AND('Mapa final'!$L$11="Alta",'Mapa final'!$P$11="Leve"),CONCATENATE("R",'Mapa final'!$A$11),"")</f>
        <v/>
      </c>
      <c r="U20" s="242"/>
      <c r="V20" s="258" t="str">
        <f>IF(AND('Mapa final'!$L$11="Muy Alta",'Mapa final'!$P$11="Leve"),CONCATENATE("R",'Mapa final'!$A$11),"")</f>
        <v/>
      </c>
      <c r="W20" s="259"/>
      <c r="X20" s="259" t="str">
        <f>IF(AND('Mapa final'!$L$11="Muy Alta",'Mapa final'!$P$11="Leve"),CONCATENATE("R",'Mapa final'!$A$11),"")</f>
        <v/>
      </c>
      <c r="Y20" s="259"/>
      <c r="Z20" s="259" t="str">
        <f>IF(AND('Mapa final'!$L$11="Muy Alta",'Mapa final'!$P$11="Leve"),CONCATENATE("R",'Mapa final'!$A$11),"")</f>
        <v/>
      </c>
      <c r="AA20" s="260"/>
      <c r="AB20" s="258" t="str">
        <f>IF(AND('Mapa final'!$L$11="Muy Alta",'Mapa final'!$P$11="Leve"),CONCATENATE("R",'Mapa final'!$A$11),"")</f>
        <v/>
      </c>
      <c r="AC20" s="259"/>
      <c r="AD20" s="259" t="str">
        <f>IF(AND('Mapa final'!$L$11="Muy Alta",'Mapa final'!$P$11="Leve"),CONCATENATE("R",'Mapa final'!$A$11),"")</f>
        <v/>
      </c>
      <c r="AE20" s="259"/>
      <c r="AF20" s="259" t="str">
        <f>IF(AND('Mapa final'!$L$11="Muy Alta",'Mapa final'!$P$11="Leve"),CONCATENATE("R",'Mapa final'!$A$11),"")</f>
        <v/>
      </c>
      <c r="AG20" s="260"/>
      <c r="AH20" s="249" t="str">
        <f>IF(AND('Mapa final'!$L$11="Muy Alta",'Mapa final'!$P$11="Catastrófico"),CONCATENATE("R",'Mapa final'!$A$11),"")</f>
        <v/>
      </c>
      <c r="AI20" s="250"/>
      <c r="AJ20" s="250" t="str">
        <f>IF(AND('Mapa final'!$L$11="Muy Alta",'Mapa final'!$P$11="Catastrófico"),CONCATENATE("R",'Mapa final'!$A$11),"")</f>
        <v/>
      </c>
      <c r="AK20" s="250"/>
      <c r="AL20" s="250" t="str">
        <f>IF(AND('Mapa final'!$L$11="Muy Alta",'Mapa final'!$P$11="Catastrófico"),CONCATENATE("R",'Mapa final'!$A$11),"")</f>
        <v/>
      </c>
      <c r="AM20" s="251"/>
      <c r="AN20" s="70"/>
      <c r="AO20" s="292"/>
      <c r="AP20" s="293"/>
      <c r="AQ20" s="293"/>
      <c r="AR20" s="293"/>
      <c r="AS20" s="293"/>
      <c r="AT20" s="294"/>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278"/>
      <c r="C21" s="278"/>
      <c r="D21" s="279"/>
      <c r="E21" s="272"/>
      <c r="F21" s="273"/>
      <c r="G21" s="273"/>
      <c r="H21" s="273"/>
      <c r="I21" s="273"/>
      <c r="J21" s="243"/>
      <c r="K21" s="244"/>
      <c r="L21" s="244"/>
      <c r="M21" s="244"/>
      <c r="N21" s="244"/>
      <c r="O21" s="245"/>
      <c r="P21" s="243"/>
      <c r="Q21" s="244"/>
      <c r="R21" s="244"/>
      <c r="S21" s="244"/>
      <c r="T21" s="244"/>
      <c r="U21" s="245"/>
      <c r="V21" s="261"/>
      <c r="W21" s="262"/>
      <c r="X21" s="262"/>
      <c r="Y21" s="262"/>
      <c r="Z21" s="262"/>
      <c r="AA21" s="263"/>
      <c r="AB21" s="261"/>
      <c r="AC21" s="262"/>
      <c r="AD21" s="262"/>
      <c r="AE21" s="262"/>
      <c r="AF21" s="262"/>
      <c r="AG21" s="263"/>
      <c r="AH21" s="252"/>
      <c r="AI21" s="253"/>
      <c r="AJ21" s="253"/>
      <c r="AK21" s="253"/>
      <c r="AL21" s="253"/>
      <c r="AM21" s="254"/>
      <c r="AN21" s="70"/>
      <c r="AO21" s="295"/>
      <c r="AP21" s="296"/>
      <c r="AQ21" s="296"/>
      <c r="AR21" s="296"/>
      <c r="AS21" s="296"/>
      <c r="AT21" s="297"/>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ht="15" customHeight="1" x14ac:dyDescent="0.25">
      <c r="A22" s="70"/>
      <c r="B22" s="278"/>
      <c r="C22" s="278"/>
      <c r="D22" s="279"/>
      <c r="E22" s="268" t="s">
        <v>116</v>
      </c>
      <c r="F22" s="269"/>
      <c r="G22" s="269"/>
      <c r="H22" s="269"/>
      <c r="I22" s="275"/>
      <c r="J22" s="246" t="str">
        <f>IF(AND('Mapa final'!$L$11="Alta",'Mapa final'!$P$11="Leve"),CONCATENATE("R",'Mapa final'!$A$11),"")</f>
        <v/>
      </c>
      <c r="K22" s="247"/>
      <c r="L22" s="247" t="str">
        <f>IF(AND('Mapa final'!$L$11="Alta",'Mapa final'!$P$11="Leve"),CONCATENATE("R",'Mapa final'!$A$11),"")</f>
        <v/>
      </c>
      <c r="M22" s="247"/>
      <c r="N22" s="247" t="str">
        <f>IF(AND('Mapa final'!$L$11="Alta",'Mapa final'!$P$11="Leve"),CONCATENATE("R",'Mapa final'!$A$11),"")</f>
        <v/>
      </c>
      <c r="O22" s="248"/>
      <c r="P22" s="246" t="str">
        <f>IF(AND('Mapa final'!$L$11="Alta",'Mapa final'!$P$11="Leve"),CONCATENATE("R",'Mapa final'!$A$11),"")</f>
        <v/>
      </c>
      <c r="Q22" s="247"/>
      <c r="R22" s="247" t="str">
        <f>IF(AND('Mapa final'!$L$11="Alta",'Mapa final'!$P$11="Leve"),CONCATENATE("R",'Mapa final'!$A$11),"")</f>
        <v/>
      </c>
      <c r="S22" s="247"/>
      <c r="T22" s="247" t="str">
        <f>IF(AND('Mapa final'!$L$11="Alta",'Mapa final'!$P$11="Leve"),CONCATENATE("R",'Mapa final'!$A$11),"")</f>
        <v/>
      </c>
      <c r="U22" s="248"/>
      <c r="V22" s="246" t="str">
        <f>IF(AND('Mapa final'!$L$11="Alta",'Mapa final'!$P$11="Leve"),CONCATENATE("R",'Mapa final'!$A$11),"")</f>
        <v/>
      </c>
      <c r="W22" s="247"/>
      <c r="X22" s="247" t="str">
        <f>IF(AND('Mapa final'!$L$11="Alta",'Mapa final'!$P$11="Leve"),CONCATENATE("R",'Mapa final'!$A$11),"")</f>
        <v/>
      </c>
      <c r="Y22" s="247"/>
      <c r="Z22" s="247" t="str">
        <f>IF(AND('Mapa final'!$L$11="Alta",'Mapa final'!$P$11="Leve"),CONCATENATE("R",'Mapa final'!$A$11),"")</f>
        <v/>
      </c>
      <c r="AA22" s="248"/>
      <c r="AB22" s="264" t="str">
        <f>IF(AND('Mapa final'!$L$11="Muy Alta",'Mapa final'!$P$11="Leve"),CONCATENATE("R",'Mapa final'!$A$11),"")</f>
        <v/>
      </c>
      <c r="AC22" s="265"/>
      <c r="AD22" s="265" t="str">
        <f>IF(AND('Mapa final'!$L$11="Muy Alta",'Mapa final'!$P$11="Leve"),CONCATENATE("R",'Mapa final'!$A$11),"")</f>
        <v/>
      </c>
      <c r="AE22" s="265"/>
      <c r="AF22" s="265" t="str">
        <f>IF(AND('Mapa final'!$L$11="Muy Alta",'Mapa final'!$P$11="Leve"),CONCATENATE("R",'Mapa final'!$A$11),"")</f>
        <v/>
      </c>
      <c r="AG22" s="266"/>
      <c r="AH22" s="255" t="str">
        <f>IF(AND('Mapa final'!$L$11="Muy Alta",'Mapa final'!$P$11="Catastrófico"),CONCATENATE("R",'Mapa final'!$A$11),"")</f>
        <v/>
      </c>
      <c r="AI22" s="256"/>
      <c r="AJ22" s="256" t="str">
        <f>IF(AND('Mapa final'!$L$11="Muy Alta",'Mapa final'!$P$11="Catastrófico"),CONCATENATE("R",'Mapa final'!$A$11),"")</f>
        <v/>
      </c>
      <c r="AK22" s="256"/>
      <c r="AL22" s="256" t="str">
        <f>IF(AND('Mapa final'!$L$11="Muy Alta",'Mapa final'!$P$11="Catastrófico"),CONCATENATE("R",'Mapa final'!$A$11),"")</f>
        <v/>
      </c>
      <c r="AM22" s="257"/>
      <c r="AN22" s="70"/>
      <c r="AO22" s="298" t="s">
        <v>80</v>
      </c>
      <c r="AP22" s="299"/>
      <c r="AQ22" s="299"/>
      <c r="AR22" s="299"/>
      <c r="AS22" s="299"/>
      <c r="AT22" s="30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ht="15" customHeight="1" x14ac:dyDescent="0.25">
      <c r="A23" s="70"/>
      <c r="B23" s="278"/>
      <c r="C23" s="278"/>
      <c r="D23" s="279"/>
      <c r="E23" s="270"/>
      <c r="F23" s="271"/>
      <c r="G23" s="271"/>
      <c r="H23" s="271"/>
      <c r="I23" s="276"/>
      <c r="J23" s="240"/>
      <c r="K23" s="241"/>
      <c r="L23" s="241"/>
      <c r="M23" s="241"/>
      <c r="N23" s="241"/>
      <c r="O23" s="242"/>
      <c r="P23" s="240"/>
      <c r="Q23" s="241"/>
      <c r="R23" s="241"/>
      <c r="S23" s="241"/>
      <c r="T23" s="241"/>
      <c r="U23" s="242"/>
      <c r="V23" s="240"/>
      <c r="W23" s="241"/>
      <c r="X23" s="241"/>
      <c r="Y23" s="241"/>
      <c r="Z23" s="241"/>
      <c r="AA23" s="242"/>
      <c r="AB23" s="258"/>
      <c r="AC23" s="259"/>
      <c r="AD23" s="259"/>
      <c r="AE23" s="259"/>
      <c r="AF23" s="259"/>
      <c r="AG23" s="260"/>
      <c r="AH23" s="249"/>
      <c r="AI23" s="250"/>
      <c r="AJ23" s="250"/>
      <c r="AK23" s="250"/>
      <c r="AL23" s="250"/>
      <c r="AM23" s="251"/>
      <c r="AN23" s="70"/>
      <c r="AO23" s="301"/>
      <c r="AP23" s="302"/>
      <c r="AQ23" s="302"/>
      <c r="AR23" s="302"/>
      <c r="AS23" s="302"/>
      <c r="AT23" s="303"/>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ht="15" customHeight="1" x14ac:dyDescent="0.25">
      <c r="A24" s="70"/>
      <c r="B24" s="278"/>
      <c r="C24" s="278"/>
      <c r="D24" s="279"/>
      <c r="E24" s="270"/>
      <c r="F24" s="271"/>
      <c r="G24" s="271"/>
      <c r="H24" s="271"/>
      <c r="I24" s="276"/>
      <c r="J24" s="240" t="str">
        <f>IF(AND('Mapa final'!$L$11="Alta",'Mapa final'!$P$11="Leve"),CONCATENATE("R",'Mapa final'!$A$11),"")</f>
        <v/>
      </c>
      <c r="K24" s="241"/>
      <c r="L24" s="241" t="str">
        <f>IF(AND('Mapa final'!$L$11="Alta",'Mapa final'!$P$11="Leve"),CONCATENATE("R",'Mapa final'!$A$11),"")</f>
        <v/>
      </c>
      <c r="M24" s="241"/>
      <c r="N24" s="241" t="str">
        <f>IF(AND('Mapa final'!$L$11="Alta",'Mapa final'!$P$11="Leve"),CONCATENATE("R",'Mapa final'!$A$11),"")</f>
        <v/>
      </c>
      <c r="O24" s="242"/>
      <c r="P24" s="240" t="str">
        <f>IF(AND('Mapa final'!$L$11="Alta",'Mapa final'!$P$11="Leve"),CONCATENATE("R",'Mapa final'!$A$11),"")</f>
        <v/>
      </c>
      <c r="Q24" s="241"/>
      <c r="R24" s="241" t="str">
        <f>IF(AND('Mapa final'!$L$11="Alta",'Mapa final'!$P$11="Leve"),CONCATENATE("R",'Mapa final'!$A$11),"")</f>
        <v/>
      </c>
      <c r="S24" s="241"/>
      <c r="T24" s="241" t="str">
        <f>IF(AND('Mapa final'!$L$11="Alta",'Mapa final'!$P$11="Leve"),CONCATENATE("R",'Mapa final'!$A$11),"")</f>
        <v/>
      </c>
      <c r="U24" s="242"/>
      <c r="V24" s="240" t="str">
        <f>IF(AND('Mapa final'!$L$11="Alta",'Mapa final'!$P$11="Leve"),CONCATENATE("R",'Mapa final'!$A$11),"")</f>
        <v/>
      </c>
      <c r="W24" s="241"/>
      <c r="X24" s="241" t="str">
        <f>IF(AND('Mapa final'!$L$11="Alta",'Mapa final'!$P$11="Leve"),CONCATENATE("R",'Mapa final'!$A$11),"")</f>
        <v/>
      </c>
      <c r="Y24" s="241"/>
      <c r="Z24" s="241" t="str">
        <f>IF(AND('Mapa final'!$L$11="Alta",'Mapa final'!$P$11="Leve"),CONCATENATE("R",'Mapa final'!$A$11),"")</f>
        <v/>
      </c>
      <c r="AA24" s="242"/>
      <c r="AB24" s="258" t="str">
        <f>IF(AND('Mapa final'!$L$11="Muy Alta",'Mapa final'!$P$11="Leve"),CONCATENATE("R",'Mapa final'!$A$11),"")</f>
        <v/>
      </c>
      <c r="AC24" s="259"/>
      <c r="AD24" s="259" t="str">
        <f>IF(AND('Mapa final'!$L$11="Muy Alta",'Mapa final'!$P$11="Leve"),CONCATENATE("R",'Mapa final'!$A$11),"")</f>
        <v/>
      </c>
      <c r="AE24" s="259"/>
      <c r="AF24" s="259" t="str">
        <f>IF(AND('Mapa final'!$L$11="Muy Alta",'Mapa final'!$P$11="Leve"),CONCATENATE("R",'Mapa final'!$A$11),"")</f>
        <v/>
      </c>
      <c r="AG24" s="260"/>
      <c r="AH24" s="249" t="str">
        <f>IF(AND('Mapa final'!$L$11="Muy Alta",'Mapa final'!$P$11="Catastrófico"),CONCATENATE("R",'Mapa final'!$A$11),"")</f>
        <v/>
      </c>
      <c r="AI24" s="250"/>
      <c r="AJ24" s="250" t="str">
        <f>IF(AND('Mapa final'!$L$11="Muy Alta",'Mapa final'!$P$11="Catastrófico"),CONCATENATE("R",'Mapa final'!$A$11),"")</f>
        <v/>
      </c>
      <c r="AK24" s="250"/>
      <c r="AL24" s="250" t="str">
        <f>IF(AND('Mapa final'!$L$11="Muy Alta",'Mapa final'!$P$11="Catastrófico"),CONCATENATE("R",'Mapa final'!$A$11),"")</f>
        <v/>
      </c>
      <c r="AM24" s="251"/>
      <c r="AN24" s="70"/>
      <c r="AO24" s="301"/>
      <c r="AP24" s="302"/>
      <c r="AQ24" s="302"/>
      <c r="AR24" s="302"/>
      <c r="AS24" s="302"/>
      <c r="AT24" s="303"/>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ht="15" customHeight="1" x14ac:dyDescent="0.25">
      <c r="A25" s="70"/>
      <c r="B25" s="278"/>
      <c r="C25" s="278"/>
      <c r="D25" s="279"/>
      <c r="E25" s="270"/>
      <c r="F25" s="271"/>
      <c r="G25" s="271"/>
      <c r="H25" s="271"/>
      <c r="I25" s="276"/>
      <c r="J25" s="240"/>
      <c r="K25" s="241"/>
      <c r="L25" s="241"/>
      <c r="M25" s="241"/>
      <c r="N25" s="241"/>
      <c r="O25" s="242"/>
      <c r="P25" s="240"/>
      <c r="Q25" s="241"/>
      <c r="R25" s="241"/>
      <c r="S25" s="241"/>
      <c r="T25" s="241"/>
      <c r="U25" s="242"/>
      <c r="V25" s="240"/>
      <c r="W25" s="241"/>
      <c r="X25" s="241"/>
      <c r="Y25" s="241"/>
      <c r="Z25" s="241"/>
      <c r="AA25" s="242"/>
      <c r="AB25" s="258"/>
      <c r="AC25" s="259"/>
      <c r="AD25" s="259"/>
      <c r="AE25" s="259"/>
      <c r="AF25" s="259"/>
      <c r="AG25" s="260"/>
      <c r="AH25" s="249"/>
      <c r="AI25" s="250"/>
      <c r="AJ25" s="250"/>
      <c r="AK25" s="250"/>
      <c r="AL25" s="250"/>
      <c r="AM25" s="251"/>
      <c r="AN25" s="70"/>
      <c r="AO25" s="301"/>
      <c r="AP25" s="302"/>
      <c r="AQ25" s="302"/>
      <c r="AR25" s="302"/>
      <c r="AS25" s="302"/>
      <c r="AT25" s="303"/>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ht="15" customHeight="1" x14ac:dyDescent="0.25">
      <c r="A26" s="70"/>
      <c r="B26" s="278"/>
      <c r="C26" s="278"/>
      <c r="D26" s="279"/>
      <c r="E26" s="270"/>
      <c r="F26" s="271"/>
      <c r="G26" s="271"/>
      <c r="H26" s="271"/>
      <c r="I26" s="276"/>
      <c r="J26" s="240" t="str">
        <f>IF(AND('Mapa final'!$L$11="Alta",'Mapa final'!$P$11="Leve"),CONCATENATE("R",'Mapa final'!$A$11),"")</f>
        <v/>
      </c>
      <c r="K26" s="241"/>
      <c r="L26" s="241" t="str">
        <f>IF(AND('Mapa final'!$L$11="Alta",'Mapa final'!$P$11="Leve"),CONCATENATE("R",'Mapa final'!$A$11),"")</f>
        <v/>
      </c>
      <c r="M26" s="241"/>
      <c r="N26" s="241" t="str">
        <f>IF(AND('Mapa final'!$L$11="Alta",'Mapa final'!$P$11="Leve"),CONCATENATE("R",'Mapa final'!$A$11),"")</f>
        <v/>
      </c>
      <c r="O26" s="242"/>
      <c r="P26" s="240" t="str">
        <f>IF(AND('Mapa final'!$L$11="Alta",'Mapa final'!$P$11="Leve"),CONCATENATE("R",'Mapa final'!$A$11),"")</f>
        <v/>
      </c>
      <c r="Q26" s="241"/>
      <c r="R26" s="241" t="str">
        <f>IF(AND('Mapa final'!$L$11="Alta",'Mapa final'!$P$11="Leve"),CONCATENATE("R",'Mapa final'!$A$11),"")</f>
        <v/>
      </c>
      <c r="S26" s="241"/>
      <c r="T26" s="241" t="str">
        <f>IF(AND('Mapa final'!$L$11="Alta",'Mapa final'!$P$11="Leve"),CONCATENATE("R",'Mapa final'!$A$11),"")</f>
        <v/>
      </c>
      <c r="U26" s="242"/>
      <c r="V26" s="240" t="str">
        <f>IF(AND('Mapa final'!$L$11="Alta",'Mapa final'!$P$11="Leve"),CONCATENATE("R",'Mapa final'!$A$11),"")</f>
        <v/>
      </c>
      <c r="W26" s="241"/>
      <c r="X26" s="241" t="str">
        <f>IF(AND('Mapa final'!$L$11="Alta",'Mapa final'!$P$11="Leve"),CONCATENATE("R",'Mapa final'!$A$11),"")</f>
        <v/>
      </c>
      <c r="Y26" s="241"/>
      <c r="Z26" s="241" t="str">
        <f>IF(AND('Mapa final'!$L$11="Alta",'Mapa final'!$P$11="Leve"),CONCATENATE("R",'Mapa final'!$A$11),"")</f>
        <v/>
      </c>
      <c r="AA26" s="242"/>
      <c r="AB26" s="258" t="str">
        <f>IF(AND('Mapa final'!$L$11="Muy Alta",'Mapa final'!$P$11="Leve"),CONCATENATE("R",'Mapa final'!$A$11),"")</f>
        <v/>
      </c>
      <c r="AC26" s="259"/>
      <c r="AD26" s="259" t="str">
        <f>IF(AND('Mapa final'!$L$11="Muy Alta",'Mapa final'!$P$11="Leve"),CONCATENATE("R",'Mapa final'!$A$11),"")</f>
        <v/>
      </c>
      <c r="AE26" s="259"/>
      <c r="AF26" s="259" t="str">
        <f>IF(AND('Mapa final'!$L$11="Muy Alta",'Mapa final'!$P$11="Leve"),CONCATENATE("R",'Mapa final'!$A$11),"")</f>
        <v/>
      </c>
      <c r="AG26" s="260"/>
      <c r="AH26" s="249" t="str">
        <f>IF(AND('Mapa final'!$L$11="Muy Alta",'Mapa final'!$P$11="Catastrófico"),CONCATENATE("R",'Mapa final'!$A$11),"")</f>
        <v/>
      </c>
      <c r="AI26" s="250"/>
      <c r="AJ26" s="250" t="str">
        <f>IF(AND('Mapa final'!$L$11="Muy Alta",'Mapa final'!$P$11="Catastrófico"),CONCATENATE("R",'Mapa final'!$A$11),"")</f>
        <v/>
      </c>
      <c r="AK26" s="250"/>
      <c r="AL26" s="250" t="str">
        <f>IF(AND('Mapa final'!$L$11="Muy Alta",'Mapa final'!$P$11="Catastrófico"),CONCATENATE("R",'Mapa final'!$A$11),"")</f>
        <v/>
      </c>
      <c r="AM26" s="251"/>
      <c r="AN26" s="70"/>
      <c r="AO26" s="301"/>
      <c r="AP26" s="302"/>
      <c r="AQ26" s="302"/>
      <c r="AR26" s="302"/>
      <c r="AS26" s="302"/>
      <c r="AT26" s="303"/>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ht="15" customHeight="1" x14ac:dyDescent="0.25">
      <c r="A27" s="70"/>
      <c r="B27" s="278"/>
      <c r="C27" s="278"/>
      <c r="D27" s="279"/>
      <c r="E27" s="270"/>
      <c r="F27" s="271"/>
      <c r="G27" s="271"/>
      <c r="H27" s="271"/>
      <c r="I27" s="276"/>
      <c r="J27" s="240"/>
      <c r="K27" s="241"/>
      <c r="L27" s="241"/>
      <c r="M27" s="241"/>
      <c r="N27" s="241"/>
      <c r="O27" s="242"/>
      <c r="P27" s="240"/>
      <c r="Q27" s="241"/>
      <c r="R27" s="241"/>
      <c r="S27" s="241"/>
      <c r="T27" s="241"/>
      <c r="U27" s="242"/>
      <c r="V27" s="240"/>
      <c r="W27" s="241"/>
      <c r="X27" s="241"/>
      <c r="Y27" s="241"/>
      <c r="Z27" s="241"/>
      <c r="AA27" s="242"/>
      <c r="AB27" s="258"/>
      <c r="AC27" s="259"/>
      <c r="AD27" s="259"/>
      <c r="AE27" s="259"/>
      <c r="AF27" s="259"/>
      <c r="AG27" s="260"/>
      <c r="AH27" s="249"/>
      <c r="AI27" s="250"/>
      <c r="AJ27" s="250"/>
      <c r="AK27" s="250"/>
      <c r="AL27" s="250"/>
      <c r="AM27" s="251"/>
      <c r="AN27" s="70"/>
      <c r="AO27" s="301"/>
      <c r="AP27" s="302"/>
      <c r="AQ27" s="302"/>
      <c r="AR27" s="302"/>
      <c r="AS27" s="302"/>
      <c r="AT27" s="303"/>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ht="15" customHeight="1" x14ac:dyDescent="0.25">
      <c r="A28" s="70"/>
      <c r="B28" s="278"/>
      <c r="C28" s="278"/>
      <c r="D28" s="279"/>
      <c r="E28" s="270"/>
      <c r="F28" s="271"/>
      <c r="G28" s="271"/>
      <c r="H28" s="271"/>
      <c r="I28" s="276"/>
      <c r="J28" s="240" t="str">
        <f>IF(AND('Mapa final'!$L$11="Alta",'Mapa final'!$P$11="Leve"),CONCATENATE("R",'Mapa final'!$A$11),"")</f>
        <v/>
      </c>
      <c r="K28" s="241"/>
      <c r="L28" s="241" t="str">
        <f>IF(AND('Mapa final'!$L$11="Alta",'Mapa final'!$P$11="Leve"),CONCATENATE("R",'Mapa final'!$A$11),"")</f>
        <v/>
      </c>
      <c r="M28" s="241"/>
      <c r="N28" s="241" t="str">
        <f>IF(AND('Mapa final'!$L$11="Alta",'Mapa final'!$P$11="Leve"),CONCATENATE("R",'Mapa final'!$A$11),"")</f>
        <v/>
      </c>
      <c r="O28" s="242"/>
      <c r="P28" s="240" t="str">
        <f>IF(AND('Mapa final'!$L$11="Alta",'Mapa final'!$P$11="Leve"),CONCATENATE("R",'Mapa final'!$A$11),"")</f>
        <v/>
      </c>
      <c r="Q28" s="241"/>
      <c r="R28" s="241" t="str">
        <f>IF(AND('Mapa final'!$L$11="Alta",'Mapa final'!$P$11="Leve"),CONCATENATE("R",'Mapa final'!$A$11),"")</f>
        <v/>
      </c>
      <c r="S28" s="241"/>
      <c r="T28" s="241" t="str">
        <f>IF(AND('Mapa final'!$L$11="Alta",'Mapa final'!$P$11="Leve"),CONCATENATE("R",'Mapa final'!$A$11),"")</f>
        <v/>
      </c>
      <c r="U28" s="242"/>
      <c r="V28" s="240" t="str">
        <f>IF(AND('Mapa final'!$L$11="Alta",'Mapa final'!$P$11="Leve"),CONCATENATE("R",'Mapa final'!$A$11),"")</f>
        <v/>
      </c>
      <c r="W28" s="241"/>
      <c r="X28" s="241" t="str">
        <f>IF(AND('Mapa final'!$L$11="Alta",'Mapa final'!$P$11="Leve"),CONCATENATE("R",'Mapa final'!$A$11),"")</f>
        <v/>
      </c>
      <c r="Y28" s="241"/>
      <c r="Z28" s="241" t="str">
        <f>IF(AND('Mapa final'!$L$11="Alta",'Mapa final'!$P$11="Leve"),CONCATENATE("R",'Mapa final'!$A$11),"")</f>
        <v/>
      </c>
      <c r="AA28" s="242"/>
      <c r="AB28" s="258" t="str">
        <f>IF(AND('Mapa final'!$L$11="Muy Alta",'Mapa final'!$P$11="Leve"),CONCATENATE("R",'Mapa final'!$A$11),"")</f>
        <v/>
      </c>
      <c r="AC28" s="259"/>
      <c r="AD28" s="259" t="str">
        <f>IF(AND('Mapa final'!$L$11="Muy Alta",'Mapa final'!$P$11="Leve"),CONCATENATE("R",'Mapa final'!$A$11),"")</f>
        <v/>
      </c>
      <c r="AE28" s="259"/>
      <c r="AF28" s="259" t="str">
        <f>IF(AND('Mapa final'!$L$11="Muy Alta",'Mapa final'!$P$11="Leve"),CONCATENATE("R",'Mapa final'!$A$11),"")</f>
        <v/>
      </c>
      <c r="AG28" s="260"/>
      <c r="AH28" s="249" t="str">
        <f>IF(AND('Mapa final'!$L$11="Muy Alta",'Mapa final'!$P$11="Catastrófico"),CONCATENATE("R",'Mapa final'!$A$11),"")</f>
        <v/>
      </c>
      <c r="AI28" s="250"/>
      <c r="AJ28" s="250" t="str">
        <f>IF(AND('Mapa final'!$L$11="Muy Alta",'Mapa final'!$P$11="Catastrófico"),CONCATENATE("R",'Mapa final'!$A$11),"")</f>
        <v/>
      </c>
      <c r="AK28" s="250"/>
      <c r="AL28" s="250" t="str">
        <f>IF(AND('Mapa final'!$L$11="Muy Alta",'Mapa final'!$P$11="Catastrófico"),CONCATENATE("R",'Mapa final'!$A$11),"")</f>
        <v/>
      </c>
      <c r="AM28" s="251"/>
      <c r="AN28" s="70"/>
      <c r="AO28" s="301"/>
      <c r="AP28" s="302"/>
      <c r="AQ28" s="302"/>
      <c r="AR28" s="302"/>
      <c r="AS28" s="302"/>
      <c r="AT28" s="303"/>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customHeight="1" thickBot="1" x14ac:dyDescent="0.3">
      <c r="A29" s="70"/>
      <c r="B29" s="278"/>
      <c r="C29" s="278"/>
      <c r="D29" s="279"/>
      <c r="E29" s="272"/>
      <c r="F29" s="273"/>
      <c r="G29" s="273"/>
      <c r="H29" s="273"/>
      <c r="I29" s="277"/>
      <c r="J29" s="240"/>
      <c r="K29" s="241"/>
      <c r="L29" s="241"/>
      <c r="M29" s="241"/>
      <c r="N29" s="241"/>
      <c r="O29" s="242"/>
      <c r="P29" s="243"/>
      <c r="Q29" s="244"/>
      <c r="R29" s="244"/>
      <c r="S29" s="244"/>
      <c r="T29" s="244"/>
      <c r="U29" s="245"/>
      <c r="V29" s="243"/>
      <c r="W29" s="244"/>
      <c r="X29" s="244"/>
      <c r="Y29" s="244"/>
      <c r="Z29" s="244"/>
      <c r="AA29" s="245"/>
      <c r="AB29" s="261"/>
      <c r="AC29" s="262"/>
      <c r="AD29" s="262"/>
      <c r="AE29" s="262"/>
      <c r="AF29" s="262"/>
      <c r="AG29" s="263"/>
      <c r="AH29" s="252"/>
      <c r="AI29" s="253"/>
      <c r="AJ29" s="253"/>
      <c r="AK29" s="253"/>
      <c r="AL29" s="253"/>
      <c r="AM29" s="254"/>
      <c r="AN29" s="70"/>
      <c r="AO29" s="304"/>
      <c r="AP29" s="305"/>
      <c r="AQ29" s="305"/>
      <c r="AR29" s="305"/>
      <c r="AS29" s="305"/>
      <c r="AT29" s="306"/>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ht="15" customHeight="1" x14ac:dyDescent="0.25">
      <c r="A30" s="70"/>
      <c r="B30" s="278"/>
      <c r="C30" s="278"/>
      <c r="D30" s="279"/>
      <c r="E30" s="268" t="s">
        <v>113</v>
      </c>
      <c r="F30" s="269"/>
      <c r="G30" s="269"/>
      <c r="H30" s="269"/>
      <c r="I30" s="269"/>
      <c r="J30" s="237" t="str">
        <f>IF(AND('Mapa final'!$L$11="Baja",'Mapa final'!$P$11="Leve"),CONCATENATE("R",'Mapa final'!$A$11),"")</f>
        <v/>
      </c>
      <c r="K30" s="238"/>
      <c r="L30" s="238" t="str">
        <f>IF(AND('Mapa final'!$L$11="Baja",'Mapa final'!$P$11="Leve"),CONCATENATE("R",'Mapa final'!$A$11),"")</f>
        <v/>
      </c>
      <c r="M30" s="238"/>
      <c r="N30" s="238" t="str">
        <f>IF(AND('Mapa final'!$L$11="Baja",'Mapa final'!$P$11="Leve"),CONCATENATE("R",'Mapa final'!$A$11),"")</f>
        <v/>
      </c>
      <c r="O30" s="239"/>
      <c r="P30" s="247" t="str">
        <f>IF(AND('Mapa final'!$L$11="Alta",'Mapa final'!$P$11="Leve"),CONCATENATE("R",'Mapa final'!$A$11),"")</f>
        <v/>
      </c>
      <c r="Q30" s="247"/>
      <c r="R30" s="247" t="str">
        <f>IF(AND('Mapa final'!$L$11="Alta",'Mapa final'!$P$11="Leve"),CONCATENATE("R",'Mapa final'!$A$11),"")</f>
        <v/>
      </c>
      <c r="S30" s="247"/>
      <c r="T30" s="247" t="str">
        <f>IF(AND('Mapa final'!$L$11="Alta",'Mapa final'!$P$11="Leve"),CONCATENATE("R",'Mapa final'!$A$11),"")</f>
        <v/>
      </c>
      <c r="U30" s="248"/>
      <c r="V30" s="246" t="str">
        <f>IF(AND('Mapa final'!$L$11="Alta",'Mapa final'!$P$11="Leve"),CONCATENATE("R",'Mapa final'!$A$11),"")</f>
        <v/>
      </c>
      <c r="W30" s="247"/>
      <c r="X30" s="247" t="str">
        <f>IF(AND('Mapa final'!$L$11="Alta",'Mapa final'!$P$11="Leve"),CONCATENATE("R",'Mapa final'!$A$11),"")</f>
        <v/>
      </c>
      <c r="Y30" s="247"/>
      <c r="Z30" s="247" t="str">
        <f>IF(AND('Mapa final'!$L$11="Alta",'Mapa final'!$P$11="Leve"),CONCATENATE("R",'Mapa final'!$A$11),"")</f>
        <v/>
      </c>
      <c r="AA30" s="248"/>
      <c r="AB30" s="264" t="str">
        <f>IF(AND('Mapa final'!$L$11="Muy Alta",'Mapa final'!$P$11="Leve"),CONCATENATE("R",'Mapa final'!$A$11),"")</f>
        <v/>
      </c>
      <c r="AC30" s="265"/>
      <c r="AD30" s="265" t="str">
        <f>IF(AND('Mapa final'!$L$11="Muy Alta",'Mapa final'!$P$11="Leve"),CONCATENATE("R",'Mapa final'!$A$11),"")</f>
        <v/>
      </c>
      <c r="AE30" s="265"/>
      <c r="AF30" s="265" t="str">
        <f>IF(AND('Mapa final'!$L$11="Muy Alta",'Mapa final'!$P$11="Leve"),CONCATENATE("R",'Mapa final'!$A$11),"")</f>
        <v/>
      </c>
      <c r="AG30" s="266"/>
      <c r="AH30" s="255" t="str">
        <f>IF(AND('Mapa final'!$L$11="Muy Alta",'Mapa final'!$P$11="Catastrófico"),CONCATENATE("R",'Mapa final'!$A$11),"")</f>
        <v/>
      </c>
      <c r="AI30" s="256"/>
      <c r="AJ30" s="256" t="str">
        <f>IF(AND('Mapa final'!$L$11="Muy Alta",'Mapa final'!$P$11="Catastrófico"),CONCATENATE("R",'Mapa final'!$A$11),"")</f>
        <v/>
      </c>
      <c r="AK30" s="256"/>
      <c r="AL30" s="256" t="str">
        <f>IF(AND('Mapa final'!$L$11="Muy Alta",'Mapa final'!$P$11="Catastrófico"),CONCATENATE("R",'Mapa final'!$A$11),"")</f>
        <v/>
      </c>
      <c r="AM30" s="257"/>
      <c r="AN30" s="70"/>
      <c r="AO30" s="307" t="s">
        <v>81</v>
      </c>
      <c r="AP30" s="308"/>
      <c r="AQ30" s="308"/>
      <c r="AR30" s="308"/>
      <c r="AS30" s="308"/>
      <c r="AT30" s="309"/>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ht="15" customHeight="1" x14ac:dyDescent="0.25">
      <c r="A31" s="70"/>
      <c r="B31" s="278"/>
      <c r="C31" s="278"/>
      <c r="D31" s="279"/>
      <c r="E31" s="270"/>
      <c r="F31" s="271"/>
      <c r="G31" s="271"/>
      <c r="H31" s="271"/>
      <c r="I31" s="271"/>
      <c r="J31" s="231"/>
      <c r="K31" s="232"/>
      <c r="L31" s="232"/>
      <c r="M31" s="232"/>
      <c r="N31" s="232"/>
      <c r="O31" s="233"/>
      <c r="P31" s="241"/>
      <c r="Q31" s="241"/>
      <c r="R31" s="241"/>
      <c r="S31" s="241"/>
      <c r="T31" s="241"/>
      <c r="U31" s="242"/>
      <c r="V31" s="240"/>
      <c r="W31" s="241"/>
      <c r="X31" s="241"/>
      <c r="Y31" s="241"/>
      <c r="Z31" s="241"/>
      <c r="AA31" s="242"/>
      <c r="AB31" s="258"/>
      <c r="AC31" s="259"/>
      <c r="AD31" s="259"/>
      <c r="AE31" s="259"/>
      <c r="AF31" s="259"/>
      <c r="AG31" s="260"/>
      <c r="AH31" s="249"/>
      <c r="AI31" s="250"/>
      <c r="AJ31" s="250"/>
      <c r="AK31" s="250"/>
      <c r="AL31" s="250"/>
      <c r="AM31" s="251"/>
      <c r="AN31" s="70"/>
      <c r="AO31" s="310"/>
      <c r="AP31" s="311"/>
      <c r="AQ31" s="311"/>
      <c r="AR31" s="311"/>
      <c r="AS31" s="311"/>
      <c r="AT31" s="312"/>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ht="15" customHeight="1" x14ac:dyDescent="0.25">
      <c r="A32" s="70"/>
      <c r="B32" s="278"/>
      <c r="C32" s="278"/>
      <c r="D32" s="279"/>
      <c r="E32" s="270"/>
      <c r="F32" s="271"/>
      <c r="G32" s="271"/>
      <c r="H32" s="271"/>
      <c r="I32" s="271"/>
      <c r="J32" s="231" t="str">
        <f>IF(AND('Mapa final'!$L$11="Baja",'Mapa final'!$P$11="Leve"),CONCATENATE("R",'Mapa final'!$A$11),"")</f>
        <v/>
      </c>
      <c r="K32" s="232"/>
      <c r="L32" s="232" t="str">
        <f>IF(AND('Mapa final'!$L$11="Baja",'Mapa final'!$P$11="Leve"),CONCATENATE("R",'Mapa final'!$A$11),"")</f>
        <v/>
      </c>
      <c r="M32" s="232"/>
      <c r="N32" s="232" t="str">
        <f>IF(AND('Mapa final'!$L$11="Baja",'Mapa final'!$P$11="Leve"),CONCATENATE("R",'Mapa final'!$A$11),"")</f>
        <v/>
      </c>
      <c r="O32" s="233"/>
      <c r="P32" s="241" t="str">
        <f>IF(AND('Mapa final'!$L$11="Alta",'Mapa final'!$P$11="Leve"),CONCATENATE("R",'Mapa final'!$A$11),"")</f>
        <v/>
      </c>
      <c r="Q32" s="241"/>
      <c r="R32" s="241" t="str">
        <f>IF(AND('Mapa final'!$L$11="Alta",'Mapa final'!$P$11="Leve"),CONCATENATE("R",'Mapa final'!$A$11),"")</f>
        <v/>
      </c>
      <c r="S32" s="241"/>
      <c r="T32" s="241" t="str">
        <f>IF(AND('Mapa final'!$L$11="Alta",'Mapa final'!$P$11="Leve"),CONCATENATE("R",'Mapa final'!$A$11),"")</f>
        <v/>
      </c>
      <c r="U32" s="242"/>
      <c r="V32" s="240" t="str">
        <f>IF(AND('Mapa final'!$L$11="Alta",'Mapa final'!$P$11="Leve"),CONCATENATE("R",'Mapa final'!$A$11),"")</f>
        <v/>
      </c>
      <c r="W32" s="241"/>
      <c r="X32" s="241" t="str">
        <f>IF(AND('Mapa final'!$L$11="Alta",'Mapa final'!$P$11="Leve"),CONCATENATE("R",'Mapa final'!$A$11),"")</f>
        <v/>
      </c>
      <c r="Y32" s="241"/>
      <c r="Z32" s="241" t="str">
        <f>IF(AND('Mapa final'!$L$11="Alta",'Mapa final'!$P$11="Leve"),CONCATENATE("R",'Mapa final'!$A$11),"")</f>
        <v/>
      </c>
      <c r="AA32" s="242"/>
      <c r="AB32" s="258" t="str">
        <f>IF(AND('Mapa final'!$L$11="Muy Alta",'Mapa final'!$P$11="Leve"),CONCATENATE("R",'Mapa final'!$A$11),"")</f>
        <v/>
      </c>
      <c r="AC32" s="259"/>
      <c r="AD32" s="259" t="str">
        <f>IF(AND('Mapa final'!$L$11="Muy Alta",'Mapa final'!$P$11="Leve"),CONCATENATE("R",'Mapa final'!$A$11),"")</f>
        <v/>
      </c>
      <c r="AE32" s="259"/>
      <c r="AF32" s="259" t="str">
        <f>IF(AND('Mapa final'!$L$11="Muy Alta",'Mapa final'!$P$11="Leve"),CONCATENATE("R",'Mapa final'!$A$11),"")</f>
        <v/>
      </c>
      <c r="AG32" s="260"/>
      <c r="AH32" s="249" t="str">
        <f>IF(AND('Mapa final'!$L$11="Muy Alta",'Mapa final'!$P$11="Catastrófico"),CONCATENATE("R",'Mapa final'!$A$11),"")</f>
        <v/>
      </c>
      <c r="AI32" s="250"/>
      <c r="AJ32" s="250" t="str">
        <f>IF(AND('Mapa final'!$L$11="Muy Alta",'Mapa final'!$P$11="Catastrófico"),CONCATENATE("R",'Mapa final'!$A$11),"")</f>
        <v/>
      </c>
      <c r="AK32" s="250"/>
      <c r="AL32" s="250" t="str">
        <f>IF(AND('Mapa final'!$L$11="Muy Alta",'Mapa final'!$P$11="Catastrófico"),CONCATENATE("R",'Mapa final'!$A$11),"")</f>
        <v/>
      </c>
      <c r="AM32" s="251"/>
      <c r="AN32" s="70"/>
      <c r="AO32" s="310"/>
      <c r="AP32" s="311"/>
      <c r="AQ32" s="311"/>
      <c r="AR32" s="311"/>
      <c r="AS32" s="311"/>
      <c r="AT32" s="312"/>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ht="15" customHeight="1" x14ac:dyDescent="0.25">
      <c r="A33" s="70"/>
      <c r="B33" s="278"/>
      <c r="C33" s="278"/>
      <c r="D33" s="279"/>
      <c r="E33" s="270"/>
      <c r="F33" s="271"/>
      <c r="G33" s="271"/>
      <c r="H33" s="271"/>
      <c r="I33" s="271"/>
      <c r="J33" s="231"/>
      <c r="K33" s="232"/>
      <c r="L33" s="232"/>
      <c r="M33" s="232"/>
      <c r="N33" s="232"/>
      <c r="O33" s="233"/>
      <c r="P33" s="241"/>
      <c r="Q33" s="241"/>
      <c r="R33" s="241"/>
      <c r="S33" s="241"/>
      <c r="T33" s="241"/>
      <c r="U33" s="242"/>
      <c r="V33" s="240"/>
      <c r="W33" s="241"/>
      <c r="X33" s="241"/>
      <c r="Y33" s="241"/>
      <c r="Z33" s="241"/>
      <c r="AA33" s="242"/>
      <c r="AB33" s="258"/>
      <c r="AC33" s="259"/>
      <c r="AD33" s="259"/>
      <c r="AE33" s="259"/>
      <c r="AF33" s="259"/>
      <c r="AG33" s="260"/>
      <c r="AH33" s="249"/>
      <c r="AI33" s="250"/>
      <c r="AJ33" s="250"/>
      <c r="AK33" s="250"/>
      <c r="AL33" s="250"/>
      <c r="AM33" s="251"/>
      <c r="AN33" s="70"/>
      <c r="AO33" s="310"/>
      <c r="AP33" s="311"/>
      <c r="AQ33" s="311"/>
      <c r="AR33" s="311"/>
      <c r="AS33" s="311"/>
      <c r="AT33" s="312"/>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ht="15" customHeight="1" x14ac:dyDescent="0.25">
      <c r="A34" s="70"/>
      <c r="B34" s="278"/>
      <c r="C34" s="278"/>
      <c r="D34" s="279"/>
      <c r="E34" s="270"/>
      <c r="F34" s="271"/>
      <c r="G34" s="271"/>
      <c r="H34" s="271"/>
      <c r="I34" s="271"/>
      <c r="J34" s="231" t="str">
        <f>IF(AND('Mapa final'!$L$11="Baja",'Mapa final'!$P$11="Leve"),CONCATENATE("R",'Mapa final'!$A$11),"")</f>
        <v/>
      </c>
      <c r="K34" s="232"/>
      <c r="L34" s="232" t="str">
        <f>IF(AND('Mapa final'!$L$11="Baja",'Mapa final'!$P$11="Leve"),CONCATENATE("R",'Mapa final'!$A$11),"")</f>
        <v/>
      </c>
      <c r="M34" s="232"/>
      <c r="N34" s="232" t="str">
        <f>IF(AND('Mapa final'!$L$11="Baja",'Mapa final'!$P$11="Leve"),CONCATENATE("R",'Mapa final'!$A$11),"")</f>
        <v/>
      </c>
      <c r="O34" s="233"/>
      <c r="P34" s="241" t="str">
        <f>IF(AND('Mapa final'!$L$11="Alta",'Mapa final'!$P$11="Leve"),CONCATENATE("R",'Mapa final'!$A$11),"")</f>
        <v/>
      </c>
      <c r="Q34" s="241"/>
      <c r="R34" s="241" t="str">
        <f>IF(AND('Mapa final'!$L$11="Alta",'Mapa final'!$P$11="Leve"),CONCATENATE("R",'Mapa final'!$A$11),"")</f>
        <v/>
      </c>
      <c r="S34" s="241"/>
      <c r="T34" s="241" t="str">
        <f>IF(AND('Mapa final'!$L$11="Alta",'Mapa final'!$P$11="Leve"),CONCATENATE("R",'Mapa final'!$A$11),"")</f>
        <v/>
      </c>
      <c r="U34" s="242"/>
      <c r="V34" s="240" t="str">
        <f>IF(AND('Mapa final'!$L$11="Alta",'Mapa final'!$P$11="Leve"),CONCATENATE("R",'Mapa final'!$A$11),"")</f>
        <v/>
      </c>
      <c r="W34" s="241"/>
      <c r="X34" s="241" t="str">
        <f>IF(AND('Mapa final'!$L$11="Alta",'Mapa final'!$P$11="Leve"),CONCATENATE("R",'Mapa final'!$A$11),"")</f>
        <v/>
      </c>
      <c r="Y34" s="241"/>
      <c r="Z34" s="241" t="str">
        <f>IF(AND('Mapa final'!$L$11="Alta",'Mapa final'!$P$11="Leve"),CONCATENATE("R",'Mapa final'!$A$11),"")</f>
        <v/>
      </c>
      <c r="AA34" s="242"/>
      <c r="AB34" s="258" t="str">
        <f>IF(AND('Mapa final'!$L$11="Muy Alta",'Mapa final'!$P$11="Leve"),CONCATENATE("R",'Mapa final'!$A$11),"")</f>
        <v/>
      </c>
      <c r="AC34" s="259"/>
      <c r="AD34" s="259" t="str">
        <f>IF(AND('Mapa final'!$L$11="Muy Alta",'Mapa final'!$P$11="Leve"),CONCATENATE("R",'Mapa final'!$A$11),"")</f>
        <v/>
      </c>
      <c r="AE34" s="259"/>
      <c r="AF34" s="259" t="str">
        <f>IF(AND('Mapa final'!$L$11="Muy Alta",'Mapa final'!$P$11="Leve"),CONCATENATE("R",'Mapa final'!$A$11),"")</f>
        <v/>
      </c>
      <c r="AG34" s="260"/>
      <c r="AH34" s="249" t="str">
        <f>IF(AND('Mapa final'!$L$11="Muy Alta",'Mapa final'!$P$11="Catastrófico"),CONCATENATE("R",'Mapa final'!$A$11),"")</f>
        <v/>
      </c>
      <c r="AI34" s="250"/>
      <c r="AJ34" s="250" t="str">
        <f>IF(AND('Mapa final'!$L$11="Muy Alta",'Mapa final'!$P$11="Catastrófico"),CONCATENATE("R",'Mapa final'!$A$11),"")</f>
        <v/>
      </c>
      <c r="AK34" s="250"/>
      <c r="AL34" s="250" t="str">
        <f>IF(AND('Mapa final'!$L$11="Muy Alta",'Mapa final'!$P$11="Catastrófico"),CONCATENATE("R",'Mapa final'!$A$11),"")</f>
        <v/>
      </c>
      <c r="AM34" s="251"/>
      <c r="AN34" s="70"/>
      <c r="AO34" s="310"/>
      <c r="AP34" s="311"/>
      <c r="AQ34" s="311"/>
      <c r="AR34" s="311"/>
      <c r="AS34" s="311"/>
      <c r="AT34" s="312"/>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ht="15" customHeight="1" x14ac:dyDescent="0.25">
      <c r="A35" s="70"/>
      <c r="B35" s="278"/>
      <c r="C35" s="278"/>
      <c r="D35" s="279"/>
      <c r="E35" s="270"/>
      <c r="F35" s="271"/>
      <c r="G35" s="271"/>
      <c r="H35" s="271"/>
      <c r="I35" s="271"/>
      <c r="J35" s="231"/>
      <c r="K35" s="232"/>
      <c r="L35" s="232"/>
      <c r="M35" s="232"/>
      <c r="N35" s="232"/>
      <c r="O35" s="233"/>
      <c r="P35" s="241"/>
      <c r="Q35" s="241"/>
      <c r="R35" s="241"/>
      <c r="S35" s="241"/>
      <c r="T35" s="241"/>
      <c r="U35" s="242"/>
      <c r="V35" s="240"/>
      <c r="W35" s="241"/>
      <c r="X35" s="241"/>
      <c r="Y35" s="241"/>
      <c r="Z35" s="241"/>
      <c r="AA35" s="242"/>
      <c r="AB35" s="258"/>
      <c r="AC35" s="259"/>
      <c r="AD35" s="259"/>
      <c r="AE35" s="259"/>
      <c r="AF35" s="259"/>
      <c r="AG35" s="260"/>
      <c r="AH35" s="249"/>
      <c r="AI35" s="250"/>
      <c r="AJ35" s="250"/>
      <c r="AK35" s="250"/>
      <c r="AL35" s="250"/>
      <c r="AM35" s="251"/>
      <c r="AN35" s="70"/>
      <c r="AO35" s="310"/>
      <c r="AP35" s="311"/>
      <c r="AQ35" s="311"/>
      <c r="AR35" s="311"/>
      <c r="AS35" s="311"/>
      <c r="AT35" s="312"/>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ht="15" customHeight="1" x14ac:dyDescent="0.25">
      <c r="A36" s="70"/>
      <c r="B36" s="278"/>
      <c r="C36" s="278"/>
      <c r="D36" s="279"/>
      <c r="E36" s="270"/>
      <c r="F36" s="271"/>
      <c r="G36" s="271"/>
      <c r="H36" s="271"/>
      <c r="I36" s="271"/>
      <c r="J36" s="231" t="str">
        <f>IF(AND('Mapa final'!$L$11="Baja",'Mapa final'!$P$11="Leve"),CONCATENATE("R",'Mapa final'!$A$11),"")</f>
        <v/>
      </c>
      <c r="K36" s="232"/>
      <c r="L36" s="232" t="str">
        <f>IF(AND('Mapa final'!$L$11="Baja",'Mapa final'!$P$11="Leve"),CONCATENATE("R",'Mapa final'!$A$11),"")</f>
        <v/>
      </c>
      <c r="M36" s="232"/>
      <c r="N36" s="232" t="str">
        <f>IF(AND('Mapa final'!$L$11="Baja",'Mapa final'!$P$11="Leve"),CONCATENATE("R",'Mapa final'!$A$11),"")</f>
        <v/>
      </c>
      <c r="O36" s="233"/>
      <c r="P36" s="241" t="str">
        <f>IF(AND('Mapa final'!$L$11="Alta",'Mapa final'!$P$11="Leve"),CONCATENATE("R",'Mapa final'!$A$11),"")</f>
        <v/>
      </c>
      <c r="Q36" s="241"/>
      <c r="R36" s="241" t="str">
        <f>IF(AND('Mapa final'!$L$11="Alta",'Mapa final'!$P$11="Leve"),CONCATENATE("R",'Mapa final'!$A$11),"")</f>
        <v/>
      </c>
      <c r="S36" s="241"/>
      <c r="T36" s="241" t="str">
        <f>IF(AND('Mapa final'!$L$11="Alta",'Mapa final'!$P$11="Leve"),CONCATENATE("R",'Mapa final'!$A$11),"")</f>
        <v/>
      </c>
      <c r="U36" s="242"/>
      <c r="V36" s="240" t="str">
        <f>IF(AND('Mapa final'!$L$11="Alta",'Mapa final'!$P$11="Leve"),CONCATENATE("R",'Mapa final'!$A$11),"")</f>
        <v/>
      </c>
      <c r="W36" s="241"/>
      <c r="X36" s="241" t="str">
        <f>IF(AND('Mapa final'!$L$11="Alta",'Mapa final'!$P$11="Leve"),CONCATENATE("R",'Mapa final'!$A$11),"")</f>
        <v/>
      </c>
      <c r="Y36" s="241"/>
      <c r="Z36" s="241" t="str">
        <f>IF(AND('Mapa final'!$L$11="Alta",'Mapa final'!$P$11="Leve"),CONCATENATE("R",'Mapa final'!$A$11),"")</f>
        <v/>
      </c>
      <c r="AA36" s="242"/>
      <c r="AB36" s="258" t="str">
        <f>IF(AND('Mapa final'!$L$11="Muy Alta",'Mapa final'!$P$11="Leve"),CONCATENATE("R",'Mapa final'!$A$11),"")</f>
        <v/>
      </c>
      <c r="AC36" s="259"/>
      <c r="AD36" s="259" t="str">
        <f>IF(AND('Mapa final'!$L$11="Muy Alta",'Mapa final'!$P$11="Leve"),CONCATENATE("R",'Mapa final'!$A$11),"")</f>
        <v/>
      </c>
      <c r="AE36" s="259"/>
      <c r="AF36" s="259" t="str">
        <f>IF(AND('Mapa final'!$L$11="Muy Alta",'Mapa final'!$P$11="Leve"),CONCATENATE("R",'Mapa final'!$A$11),"")</f>
        <v/>
      </c>
      <c r="AG36" s="260"/>
      <c r="AH36" s="249" t="str">
        <f>IF(AND('Mapa final'!$L$11="Muy Alta",'Mapa final'!$P$11="Catastrófico"),CONCATENATE("R",'Mapa final'!$A$11),"")</f>
        <v/>
      </c>
      <c r="AI36" s="250"/>
      <c r="AJ36" s="250" t="str">
        <f>IF(AND('Mapa final'!$L$11="Muy Alta",'Mapa final'!$P$11="Catastrófico"),CONCATENATE("R",'Mapa final'!$A$11),"")</f>
        <v/>
      </c>
      <c r="AK36" s="250"/>
      <c r="AL36" s="250" t="str">
        <f>IF(AND('Mapa final'!$L$11="Muy Alta",'Mapa final'!$P$11="Catastrófico"),CONCATENATE("R",'Mapa final'!$A$11),"")</f>
        <v/>
      </c>
      <c r="AM36" s="251"/>
      <c r="AN36" s="70"/>
      <c r="AO36" s="310"/>
      <c r="AP36" s="311"/>
      <c r="AQ36" s="311"/>
      <c r="AR36" s="311"/>
      <c r="AS36" s="311"/>
      <c r="AT36" s="312"/>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customHeight="1" thickBot="1" x14ac:dyDescent="0.3">
      <c r="A37" s="70"/>
      <c r="B37" s="278"/>
      <c r="C37" s="278"/>
      <c r="D37" s="279"/>
      <c r="E37" s="272"/>
      <c r="F37" s="273"/>
      <c r="G37" s="273"/>
      <c r="H37" s="273"/>
      <c r="I37" s="273"/>
      <c r="J37" s="234"/>
      <c r="K37" s="235"/>
      <c r="L37" s="235"/>
      <c r="M37" s="235"/>
      <c r="N37" s="235"/>
      <c r="O37" s="236"/>
      <c r="P37" s="244"/>
      <c r="Q37" s="244"/>
      <c r="R37" s="244"/>
      <c r="S37" s="244"/>
      <c r="T37" s="244"/>
      <c r="U37" s="245"/>
      <c r="V37" s="243"/>
      <c r="W37" s="244"/>
      <c r="X37" s="244"/>
      <c r="Y37" s="244"/>
      <c r="Z37" s="244"/>
      <c r="AA37" s="245"/>
      <c r="AB37" s="261"/>
      <c r="AC37" s="262"/>
      <c r="AD37" s="262"/>
      <c r="AE37" s="262"/>
      <c r="AF37" s="262"/>
      <c r="AG37" s="263"/>
      <c r="AH37" s="252"/>
      <c r="AI37" s="253"/>
      <c r="AJ37" s="253"/>
      <c r="AK37" s="253"/>
      <c r="AL37" s="253"/>
      <c r="AM37" s="254"/>
      <c r="AN37" s="70"/>
      <c r="AO37" s="313"/>
      <c r="AP37" s="314"/>
      <c r="AQ37" s="314"/>
      <c r="AR37" s="314"/>
      <c r="AS37" s="314"/>
      <c r="AT37" s="315"/>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ht="15" customHeight="1" x14ac:dyDescent="0.25">
      <c r="A38" s="70"/>
      <c r="B38" s="278"/>
      <c r="C38" s="278"/>
      <c r="D38" s="279"/>
      <c r="E38" s="268" t="s">
        <v>112</v>
      </c>
      <c r="F38" s="269"/>
      <c r="G38" s="269"/>
      <c r="H38" s="269"/>
      <c r="I38" s="275"/>
      <c r="J38" s="237" t="str">
        <f>IF(AND('Mapa final'!$L$11="Muy Baja",'Mapa final'!$P$11="Leve"),CONCATENATE("R",'Mapa final'!$A$11),"")</f>
        <v>R1</v>
      </c>
      <c r="K38" s="238"/>
      <c r="L38" s="238" t="str">
        <f>IF(AND('Mapa final'!$L$11="Baja",'Mapa final'!$P$11="Leve"),CONCATENATE("R",'Mapa final'!$A$11),"")</f>
        <v/>
      </c>
      <c r="M38" s="238"/>
      <c r="N38" s="238" t="str">
        <f>IF(AND('Mapa final'!$L$11="Baja",'Mapa final'!$P$11="Leve"),CONCATENATE("R",'Mapa final'!$A$11),"")</f>
        <v/>
      </c>
      <c r="O38" s="239"/>
      <c r="P38" s="237" t="str">
        <f>IF(AND('Mapa final'!$L$11="Baja",'Mapa final'!$P$11="Leve"),CONCATENATE("R",'Mapa final'!$A$11),"")</f>
        <v/>
      </c>
      <c r="Q38" s="238"/>
      <c r="R38" s="238" t="str">
        <f>IF(AND('Mapa final'!$L$11="Baja",'Mapa final'!$P$11="Leve"),CONCATENATE("R",'Mapa final'!$A$11),"")</f>
        <v/>
      </c>
      <c r="S38" s="238"/>
      <c r="T38" s="238" t="str">
        <f>IF(AND('Mapa final'!$L$11="Baja",'Mapa final'!$P$11="Leve"),CONCATENATE("R",'Mapa final'!$A$11),"")</f>
        <v/>
      </c>
      <c r="U38" s="239"/>
      <c r="V38" s="246" t="str">
        <f>IF(AND('Mapa final'!$L$11="Alta",'Mapa final'!$P$11="Leve"),CONCATENATE("R",'Mapa final'!$A$11),"")</f>
        <v/>
      </c>
      <c r="W38" s="247"/>
      <c r="X38" s="247" t="str">
        <f>IF(AND('Mapa final'!$L$11="Alta",'Mapa final'!$P$11="Leve"),CONCATENATE("R",'Mapa final'!$A$11),"")</f>
        <v/>
      </c>
      <c r="Y38" s="247"/>
      <c r="Z38" s="247" t="str">
        <f>IF(AND('Mapa final'!$L$11="Alta",'Mapa final'!$P$11="Leve"),CONCATENATE("R",'Mapa final'!$A$11),"")</f>
        <v/>
      </c>
      <c r="AA38" s="248"/>
      <c r="AB38" s="264" t="str">
        <f>IF(AND('Mapa final'!$L$11="Muy Alta",'Mapa final'!$P$11="Leve"),CONCATENATE("R",'Mapa final'!$A$11),"")</f>
        <v/>
      </c>
      <c r="AC38" s="265"/>
      <c r="AD38" s="265" t="str">
        <f>IF(AND('Mapa final'!$L$11="Muy Alta",'Mapa final'!$P$11="Leve"),CONCATENATE("R",'Mapa final'!$A$11),"")</f>
        <v/>
      </c>
      <c r="AE38" s="265"/>
      <c r="AF38" s="265" t="str">
        <f>IF(AND('Mapa final'!$L$11="Muy Alta",'Mapa final'!$P$11="Leve"),CONCATENATE("R",'Mapa final'!$A$11),"")</f>
        <v/>
      </c>
      <c r="AG38" s="266"/>
      <c r="AH38" s="255" t="str">
        <f>IF(AND('Mapa final'!$L$11="Muy Alta",'Mapa final'!$P$11="Catastrófico"),CONCATENATE("R",'Mapa final'!$A$11),"")</f>
        <v/>
      </c>
      <c r="AI38" s="256"/>
      <c r="AJ38" s="256" t="str">
        <f>IF(AND('Mapa final'!$L$11="Muy Alta",'Mapa final'!$P$11="Catastrófico"),CONCATENATE("R",'Mapa final'!$A$11),"")</f>
        <v/>
      </c>
      <c r="AK38" s="256"/>
      <c r="AL38" s="256" t="str">
        <f>IF(AND('Mapa final'!$L$11="Muy Alta",'Mapa final'!$P$11="Catastrófico"),CONCATENATE("R",'Mapa final'!$A$11),"")</f>
        <v/>
      </c>
      <c r="AM38" s="257"/>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ht="15" customHeight="1" x14ac:dyDescent="0.25">
      <c r="A39" s="70"/>
      <c r="B39" s="278"/>
      <c r="C39" s="278"/>
      <c r="D39" s="279"/>
      <c r="E39" s="270"/>
      <c r="F39" s="271"/>
      <c r="G39" s="271"/>
      <c r="H39" s="271"/>
      <c r="I39" s="276"/>
      <c r="J39" s="231"/>
      <c r="K39" s="232"/>
      <c r="L39" s="232"/>
      <c r="M39" s="232"/>
      <c r="N39" s="232"/>
      <c r="O39" s="233"/>
      <c r="P39" s="231"/>
      <c r="Q39" s="232"/>
      <c r="R39" s="232"/>
      <c r="S39" s="232"/>
      <c r="T39" s="232"/>
      <c r="U39" s="233"/>
      <c r="V39" s="240"/>
      <c r="W39" s="241"/>
      <c r="X39" s="241"/>
      <c r="Y39" s="241"/>
      <c r="Z39" s="241"/>
      <c r="AA39" s="242"/>
      <c r="AB39" s="258"/>
      <c r="AC39" s="259"/>
      <c r="AD39" s="259"/>
      <c r="AE39" s="259"/>
      <c r="AF39" s="259"/>
      <c r="AG39" s="260"/>
      <c r="AH39" s="249"/>
      <c r="AI39" s="250"/>
      <c r="AJ39" s="250"/>
      <c r="AK39" s="250"/>
      <c r="AL39" s="250"/>
      <c r="AM39" s="251"/>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ht="15" customHeight="1" x14ac:dyDescent="0.25">
      <c r="A40" s="70"/>
      <c r="B40" s="278"/>
      <c r="C40" s="278"/>
      <c r="D40" s="279"/>
      <c r="E40" s="270"/>
      <c r="F40" s="271"/>
      <c r="G40" s="271"/>
      <c r="H40" s="271"/>
      <c r="I40" s="276"/>
      <c r="J40" s="231" t="str">
        <f>IF(AND('Mapa final'!$L$11="Baja",'Mapa final'!$P$11="Leve"),CONCATENATE("R",'Mapa final'!$A$11),"")</f>
        <v/>
      </c>
      <c r="K40" s="232"/>
      <c r="L40" s="232" t="str">
        <f>IF(AND('Mapa final'!$L$12="muy Baja",'Mapa final'!$P$12="Leve"),CONCATENATE("R",'Mapa final'!$A$12),"")</f>
        <v>R2</v>
      </c>
      <c r="M40" s="232"/>
      <c r="N40" s="232" t="str">
        <f>IF(AND('Mapa final'!$L$11="Baja",'Mapa final'!$P$11="Leve"),CONCATENATE("R",'Mapa final'!$A$11),"")</f>
        <v/>
      </c>
      <c r="O40" s="233"/>
      <c r="P40" s="231" t="str">
        <f>IF(AND('Mapa final'!$L$11="Baja",'Mapa final'!$P$11="Leve"),CONCATENATE("R",'Mapa final'!$A$11),"")</f>
        <v/>
      </c>
      <c r="Q40" s="232"/>
      <c r="R40" s="232" t="str">
        <f>IF(AND('Mapa final'!$L$11="Baja",'Mapa final'!$P$11="Leve"),CONCATENATE("R",'Mapa final'!$A$11),"")</f>
        <v/>
      </c>
      <c r="S40" s="232"/>
      <c r="T40" s="232" t="str">
        <f>IF(AND('Mapa final'!$L$11="Baja",'Mapa final'!$P$11="Leve"),CONCATENATE("R",'Mapa final'!$A$11),"")</f>
        <v/>
      </c>
      <c r="U40" s="233"/>
      <c r="V40" s="240" t="str">
        <f>IF(AND('Mapa final'!$L$11="Alta",'Mapa final'!$P$11="Leve"),CONCATENATE("R",'Mapa final'!$A$11),"")</f>
        <v/>
      </c>
      <c r="W40" s="241"/>
      <c r="X40" s="241" t="str">
        <f>IF(AND('Mapa final'!$L$11="Alta",'Mapa final'!$P$11="Leve"),CONCATENATE("R",'Mapa final'!$A$11),"")</f>
        <v/>
      </c>
      <c r="Y40" s="241"/>
      <c r="Z40" s="241" t="str">
        <f>IF(AND('Mapa final'!$L$11="Alta",'Mapa final'!$P$11="Leve"),CONCATENATE("R",'Mapa final'!$A$11),"")</f>
        <v/>
      </c>
      <c r="AA40" s="242"/>
      <c r="AB40" s="258" t="str">
        <f>IF(AND('Mapa final'!$L$11="Muy Alta",'Mapa final'!$P$11="Leve"),CONCATENATE("R",'Mapa final'!$A$11),"")</f>
        <v/>
      </c>
      <c r="AC40" s="259"/>
      <c r="AD40" s="259" t="str">
        <f>IF(AND('Mapa final'!$L$11="Muy Alta",'Mapa final'!$P$11="Leve"),CONCATENATE("R",'Mapa final'!$A$11),"")</f>
        <v/>
      </c>
      <c r="AE40" s="259"/>
      <c r="AF40" s="259" t="str">
        <f>IF(AND('Mapa final'!$L$11="Muy Alta",'Mapa final'!$P$11="Leve"),CONCATENATE("R",'Mapa final'!$A$11),"")</f>
        <v/>
      </c>
      <c r="AG40" s="260"/>
      <c r="AH40" s="249" t="str">
        <f>IF(AND('Mapa final'!$L$11="Muy Alta",'Mapa final'!$P$11="Catastrófico"),CONCATENATE("R",'Mapa final'!$A$11),"")</f>
        <v/>
      </c>
      <c r="AI40" s="250"/>
      <c r="AJ40" s="250" t="str">
        <f>IF(AND('Mapa final'!$L$11="Muy Alta",'Mapa final'!$P$11="Catastrófico"),CONCATENATE("R",'Mapa final'!$A$11),"")</f>
        <v/>
      </c>
      <c r="AK40" s="250"/>
      <c r="AL40" s="250" t="str">
        <f>IF(AND('Mapa final'!$L$11="Muy Alta",'Mapa final'!$P$11="Catastrófico"),CONCATENATE("R",'Mapa final'!$A$11),"")</f>
        <v/>
      </c>
      <c r="AM40" s="251"/>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ht="15" customHeight="1" x14ac:dyDescent="0.25">
      <c r="A41" s="70"/>
      <c r="B41" s="278"/>
      <c r="C41" s="278"/>
      <c r="D41" s="279"/>
      <c r="E41" s="270"/>
      <c r="F41" s="271"/>
      <c r="G41" s="271"/>
      <c r="H41" s="271"/>
      <c r="I41" s="276"/>
      <c r="J41" s="231"/>
      <c r="K41" s="232"/>
      <c r="L41" s="232"/>
      <c r="M41" s="232"/>
      <c r="N41" s="232"/>
      <c r="O41" s="233"/>
      <c r="P41" s="231"/>
      <c r="Q41" s="232"/>
      <c r="R41" s="232"/>
      <c r="S41" s="232"/>
      <c r="T41" s="232"/>
      <c r="U41" s="233"/>
      <c r="V41" s="240"/>
      <c r="W41" s="241"/>
      <c r="X41" s="241"/>
      <c r="Y41" s="241"/>
      <c r="Z41" s="241"/>
      <c r="AA41" s="242"/>
      <c r="AB41" s="258"/>
      <c r="AC41" s="259"/>
      <c r="AD41" s="259"/>
      <c r="AE41" s="259"/>
      <c r="AF41" s="259"/>
      <c r="AG41" s="260"/>
      <c r="AH41" s="249"/>
      <c r="AI41" s="250"/>
      <c r="AJ41" s="250"/>
      <c r="AK41" s="250"/>
      <c r="AL41" s="250"/>
      <c r="AM41" s="251"/>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ht="15" customHeight="1" x14ac:dyDescent="0.25">
      <c r="A42" s="70"/>
      <c r="B42" s="278"/>
      <c r="C42" s="278"/>
      <c r="D42" s="279"/>
      <c r="E42" s="270"/>
      <c r="F42" s="271"/>
      <c r="G42" s="271"/>
      <c r="H42" s="271"/>
      <c r="I42" s="276"/>
      <c r="J42" s="231" t="str">
        <f>IF(AND('Mapa final'!$L$11="Baja",'Mapa final'!$P$11="Leve"),CONCATENATE("R",'Mapa final'!$A$11),"")</f>
        <v/>
      </c>
      <c r="K42" s="232"/>
      <c r="L42" s="232" t="str">
        <f>IF(AND('Mapa final'!$L$11="Baja",'Mapa final'!$P$11="Leve"),CONCATENATE("R",'Mapa final'!$A$11),"")</f>
        <v/>
      </c>
      <c r="M42" s="232"/>
      <c r="N42" s="232" t="str">
        <f>IF(AND('Mapa final'!$L$13="muy Baja",'Mapa final'!$P$13="Leve"),CONCATENATE("R",'Mapa final'!$A$13),"")</f>
        <v>R3</v>
      </c>
      <c r="O42" s="233"/>
      <c r="P42" s="231" t="str">
        <f>IF(AND('Mapa final'!$L$11="Baja",'Mapa final'!$P$11="Leve"),CONCATENATE("R",'Mapa final'!$A$11),"")</f>
        <v/>
      </c>
      <c r="Q42" s="232"/>
      <c r="R42" s="232" t="str">
        <f>IF(AND('Mapa final'!$L$11="Baja",'Mapa final'!$P$11="Leve"),CONCATENATE("R",'Mapa final'!$A$11),"")</f>
        <v/>
      </c>
      <c r="S42" s="232"/>
      <c r="T42" s="232" t="str">
        <f>IF(AND('Mapa final'!$L$11="Baja",'Mapa final'!$P$11="Leve"),CONCATENATE("R",'Mapa final'!$A$11),"")</f>
        <v/>
      </c>
      <c r="U42" s="233"/>
      <c r="V42" s="240" t="str">
        <f>IF(AND('Mapa final'!$L$11="Alta",'Mapa final'!$P$11="Leve"),CONCATENATE("R",'Mapa final'!$A$11),"")</f>
        <v/>
      </c>
      <c r="W42" s="241"/>
      <c r="X42" s="241" t="str">
        <f>IF(AND('Mapa final'!$L$11="Alta",'Mapa final'!$P$11="Leve"),CONCATENATE("R",'Mapa final'!$A$11),"")</f>
        <v/>
      </c>
      <c r="Y42" s="241"/>
      <c r="Z42" s="241" t="str">
        <f>IF(AND('Mapa final'!$L$11="Alta",'Mapa final'!$P$11="Leve"),CONCATENATE("R",'Mapa final'!$A$11),"")</f>
        <v/>
      </c>
      <c r="AA42" s="242"/>
      <c r="AB42" s="258" t="str">
        <f>IF(AND('Mapa final'!$L$11="Muy Alta",'Mapa final'!$P$11="Leve"),CONCATENATE("R",'Mapa final'!$A$11),"")</f>
        <v/>
      </c>
      <c r="AC42" s="259"/>
      <c r="AD42" s="259" t="str">
        <f>IF(AND('Mapa final'!$L$11="Muy Alta",'Mapa final'!$P$11="Leve"),CONCATENATE("R",'Mapa final'!$A$11),"")</f>
        <v/>
      </c>
      <c r="AE42" s="259"/>
      <c r="AF42" s="259" t="str">
        <f>IF(AND('Mapa final'!$L$11="Muy Alta",'Mapa final'!$P$11="Leve"),CONCATENATE("R",'Mapa final'!$A$11),"")</f>
        <v/>
      </c>
      <c r="AG42" s="260"/>
      <c r="AH42" s="249" t="str">
        <f>IF(AND('Mapa final'!$L$11="Muy Alta",'Mapa final'!$P$11="Catastrófico"),CONCATENATE("R",'Mapa final'!$A$11),"")</f>
        <v/>
      </c>
      <c r="AI42" s="250"/>
      <c r="AJ42" s="250" t="str">
        <f>IF(AND('Mapa final'!$L$11="Muy Alta",'Mapa final'!$P$11="Catastrófico"),CONCATENATE("R",'Mapa final'!$A$11),"")</f>
        <v/>
      </c>
      <c r="AK42" s="250"/>
      <c r="AL42" s="250" t="str">
        <f>IF(AND('Mapa final'!$L$11="Muy Alta",'Mapa final'!$P$11="Catastrófico"),CONCATENATE("R",'Mapa final'!$A$11),"")</f>
        <v/>
      </c>
      <c r="AM42" s="251"/>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ht="15" customHeight="1" x14ac:dyDescent="0.25">
      <c r="A43" s="70"/>
      <c r="B43" s="278"/>
      <c r="C43" s="278"/>
      <c r="D43" s="279"/>
      <c r="E43" s="270"/>
      <c r="F43" s="271"/>
      <c r="G43" s="271"/>
      <c r="H43" s="271"/>
      <c r="I43" s="276"/>
      <c r="J43" s="231"/>
      <c r="K43" s="232"/>
      <c r="L43" s="232"/>
      <c r="M43" s="232"/>
      <c r="N43" s="232"/>
      <c r="O43" s="233"/>
      <c r="P43" s="231"/>
      <c r="Q43" s="232"/>
      <c r="R43" s="232"/>
      <c r="S43" s="232"/>
      <c r="T43" s="232"/>
      <c r="U43" s="233"/>
      <c r="V43" s="240"/>
      <c r="W43" s="241"/>
      <c r="X43" s="241"/>
      <c r="Y43" s="241"/>
      <c r="Z43" s="241"/>
      <c r="AA43" s="242"/>
      <c r="AB43" s="258"/>
      <c r="AC43" s="259"/>
      <c r="AD43" s="259"/>
      <c r="AE43" s="259"/>
      <c r="AF43" s="259"/>
      <c r="AG43" s="260"/>
      <c r="AH43" s="249"/>
      <c r="AI43" s="250"/>
      <c r="AJ43" s="250"/>
      <c r="AK43" s="250"/>
      <c r="AL43" s="250"/>
      <c r="AM43" s="251"/>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ht="15" customHeight="1" x14ac:dyDescent="0.25">
      <c r="A44" s="70"/>
      <c r="B44" s="278"/>
      <c r="C44" s="278"/>
      <c r="D44" s="279"/>
      <c r="E44" s="270"/>
      <c r="F44" s="271"/>
      <c r="G44" s="271"/>
      <c r="H44" s="271"/>
      <c r="I44" s="276"/>
      <c r="J44" s="231" t="str">
        <f>IF(AND('Mapa final'!$L$14="muy Baja",'Mapa final'!$P$14="Leve"),CONCATENATE("R",'Mapa final'!$A$14),"")</f>
        <v>R4</v>
      </c>
      <c r="K44" s="232"/>
      <c r="L44" s="232" t="str">
        <f>IF(AND('Mapa final'!$L$11="Baja",'Mapa final'!$P$11="Leve"),CONCATENATE("R",'Mapa final'!$A$11),"")</f>
        <v/>
      </c>
      <c r="M44" s="232"/>
      <c r="N44" s="232" t="str">
        <f>IF(AND('Mapa final'!$L$11="Baja",'Mapa final'!$P$11="Leve"),CONCATENATE("R",'Mapa final'!$A$11),"")</f>
        <v/>
      </c>
      <c r="O44" s="233"/>
      <c r="P44" s="231" t="str">
        <f>IF(AND('Mapa final'!$L$11="Baja",'Mapa final'!$P$11="Leve"),CONCATENATE("R",'Mapa final'!$A$11),"")</f>
        <v/>
      </c>
      <c r="Q44" s="232"/>
      <c r="R44" s="232" t="str">
        <f>IF(AND('Mapa final'!$L$11="Baja",'Mapa final'!$P$11="Leve"),CONCATENATE("R",'Mapa final'!$A$11),"")</f>
        <v/>
      </c>
      <c r="S44" s="232"/>
      <c r="T44" s="232" t="str">
        <f>IF(AND('Mapa final'!$L$11="Baja",'Mapa final'!$P$11="Leve"),CONCATENATE("R",'Mapa final'!$A$11),"")</f>
        <v/>
      </c>
      <c r="U44" s="233"/>
      <c r="V44" s="240" t="str">
        <f>IF(AND('Mapa final'!$L$11="Alta",'Mapa final'!$P$11="Leve"),CONCATENATE("R",'Mapa final'!$A$11),"")</f>
        <v/>
      </c>
      <c r="W44" s="241"/>
      <c r="X44" s="241" t="str">
        <f>IF(AND('Mapa final'!$L$11="Alta",'Mapa final'!$P$11="Leve"),CONCATENATE("R",'Mapa final'!$A$11),"")</f>
        <v/>
      </c>
      <c r="Y44" s="241"/>
      <c r="Z44" s="241" t="str">
        <f>IF(AND('Mapa final'!$L$11="Alta",'Mapa final'!$P$11="Leve"),CONCATENATE("R",'Mapa final'!$A$11),"")</f>
        <v/>
      </c>
      <c r="AA44" s="242"/>
      <c r="AB44" s="258" t="str">
        <f>IF(AND('Mapa final'!$L$11="Muy Alta",'Mapa final'!$P$11="Leve"),CONCATENATE("R",'Mapa final'!$A$11),"")</f>
        <v/>
      </c>
      <c r="AC44" s="259"/>
      <c r="AD44" s="259" t="str">
        <f>IF(AND('Mapa final'!$L$11="Muy Alta",'Mapa final'!$P$11="Leve"),CONCATENATE("R",'Mapa final'!$A$11),"")</f>
        <v/>
      </c>
      <c r="AE44" s="259"/>
      <c r="AF44" s="259" t="str">
        <f>IF(AND('Mapa final'!$L$11="Muy Alta",'Mapa final'!$P$11="Leve"),CONCATENATE("R",'Mapa final'!$A$11),"")</f>
        <v/>
      </c>
      <c r="AG44" s="260"/>
      <c r="AH44" s="249" t="str">
        <f>IF(AND('Mapa final'!$L$11="Muy Alta",'Mapa final'!$P$11="Catastrófico"),CONCATENATE("R",'Mapa final'!$A$11),"")</f>
        <v/>
      </c>
      <c r="AI44" s="250"/>
      <c r="AJ44" s="250" t="str">
        <f>IF(AND('Mapa final'!$L$11="Muy Alta",'Mapa final'!$P$11="Catastrófico"),CONCATENATE("R",'Mapa final'!$A$11),"")</f>
        <v/>
      </c>
      <c r="AK44" s="250"/>
      <c r="AL44" s="250" t="str">
        <f>IF(AND('Mapa final'!$L$11="Muy Alta",'Mapa final'!$P$11="Catastrófico"),CONCATENATE("R",'Mapa final'!$A$11),"")</f>
        <v/>
      </c>
      <c r="AM44" s="251"/>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customHeight="1" thickBot="1" x14ac:dyDescent="0.3">
      <c r="A45" s="70"/>
      <c r="B45" s="278"/>
      <c r="C45" s="278"/>
      <c r="D45" s="279"/>
      <c r="E45" s="272"/>
      <c r="F45" s="273"/>
      <c r="G45" s="273"/>
      <c r="H45" s="273"/>
      <c r="I45" s="277"/>
      <c r="J45" s="234"/>
      <c r="K45" s="235"/>
      <c r="L45" s="235"/>
      <c r="M45" s="235"/>
      <c r="N45" s="235"/>
      <c r="O45" s="236"/>
      <c r="P45" s="234"/>
      <c r="Q45" s="235"/>
      <c r="R45" s="235"/>
      <c r="S45" s="235"/>
      <c r="T45" s="235"/>
      <c r="U45" s="236"/>
      <c r="V45" s="243"/>
      <c r="W45" s="244"/>
      <c r="X45" s="244"/>
      <c r="Y45" s="244"/>
      <c r="Z45" s="244"/>
      <c r="AA45" s="245"/>
      <c r="AB45" s="261"/>
      <c r="AC45" s="262"/>
      <c r="AD45" s="262"/>
      <c r="AE45" s="262"/>
      <c r="AF45" s="262"/>
      <c r="AG45" s="263"/>
      <c r="AH45" s="252"/>
      <c r="AI45" s="253"/>
      <c r="AJ45" s="253"/>
      <c r="AK45" s="253"/>
      <c r="AL45" s="253"/>
      <c r="AM45" s="254"/>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268" t="s">
        <v>111</v>
      </c>
      <c r="K46" s="269"/>
      <c r="L46" s="269"/>
      <c r="M46" s="269"/>
      <c r="N46" s="269"/>
      <c r="O46" s="275"/>
      <c r="P46" s="268" t="s">
        <v>110</v>
      </c>
      <c r="Q46" s="269"/>
      <c r="R46" s="269"/>
      <c r="S46" s="269"/>
      <c r="T46" s="269"/>
      <c r="U46" s="275"/>
      <c r="V46" s="268" t="s">
        <v>109</v>
      </c>
      <c r="W46" s="269"/>
      <c r="X46" s="269"/>
      <c r="Y46" s="269"/>
      <c r="Z46" s="269"/>
      <c r="AA46" s="275"/>
      <c r="AB46" s="268" t="s">
        <v>108</v>
      </c>
      <c r="AC46" s="274"/>
      <c r="AD46" s="269"/>
      <c r="AE46" s="269"/>
      <c r="AF46" s="269"/>
      <c r="AG46" s="275"/>
      <c r="AH46" s="268" t="s">
        <v>107</v>
      </c>
      <c r="AI46" s="269"/>
      <c r="AJ46" s="269"/>
      <c r="AK46" s="269"/>
      <c r="AL46" s="269"/>
      <c r="AM46" s="275"/>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270"/>
      <c r="K47" s="271"/>
      <c r="L47" s="271"/>
      <c r="M47" s="271"/>
      <c r="N47" s="271"/>
      <c r="O47" s="276"/>
      <c r="P47" s="270"/>
      <c r="Q47" s="271"/>
      <c r="R47" s="271"/>
      <c r="S47" s="271"/>
      <c r="T47" s="271"/>
      <c r="U47" s="276"/>
      <c r="V47" s="270"/>
      <c r="W47" s="271"/>
      <c r="X47" s="271"/>
      <c r="Y47" s="271"/>
      <c r="Z47" s="271"/>
      <c r="AA47" s="276"/>
      <c r="AB47" s="270"/>
      <c r="AC47" s="271"/>
      <c r="AD47" s="271"/>
      <c r="AE47" s="271"/>
      <c r="AF47" s="271"/>
      <c r="AG47" s="276"/>
      <c r="AH47" s="270"/>
      <c r="AI47" s="271"/>
      <c r="AJ47" s="271"/>
      <c r="AK47" s="271"/>
      <c r="AL47" s="271"/>
      <c r="AM47" s="276"/>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270"/>
      <c r="K48" s="271"/>
      <c r="L48" s="271"/>
      <c r="M48" s="271"/>
      <c r="N48" s="271"/>
      <c r="O48" s="276"/>
      <c r="P48" s="270"/>
      <c r="Q48" s="271"/>
      <c r="R48" s="271"/>
      <c r="S48" s="271"/>
      <c r="T48" s="271"/>
      <c r="U48" s="276"/>
      <c r="V48" s="270"/>
      <c r="W48" s="271"/>
      <c r="X48" s="271"/>
      <c r="Y48" s="271"/>
      <c r="Z48" s="271"/>
      <c r="AA48" s="276"/>
      <c r="AB48" s="270"/>
      <c r="AC48" s="271"/>
      <c r="AD48" s="271"/>
      <c r="AE48" s="271"/>
      <c r="AF48" s="271"/>
      <c r="AG48" s="276"/>
      <c r="AH48" s="270"/>
      <c r="AI48" s="271"/>
      <c r="AJ48" s="271"/>
      <c r="AK48" s="271"/>
      <c r="AL48" s="271"/>
      <c r="AM48" s="276"/>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270"/>
      <c r="K49" s="271"/>
      <c r="L49" s="271"/>
      <c r="M49" s="271"/>
      <c r="N49" s="271"/>
      <c r="O49" s="276"/>
      <c r="P49" s="270"/>
      <c r="Q49" s="271"/>
      <c r="R49" s="271"/>
      <c r="S49" s="271"/>
      <c r="T49" s="271"/>
      <c r="U49" s="276"/>
      <c r="V49" s="270"/>
      <c r="W49" s="271"/>
      <c r="X49" s="271"/>
      <c r="Y49" s="271"/>
      <c r="Z49" s="271"/>
      <c r="AA49" s="276"/>
      <c r="AB49" s="270"/>
      <c r="AC49" s="271"/>
      <c r="AD49" s="271"/>
      <c r="AE49" s="271"/>
      <c r="AF49" s="271"/>
      <c r="AG49" s="276"/>
      <c r="AH49" s="270"/>
      <c r="AI49" s="271"/>
      <c r="AJ49" s="271"/>
      <c r="AK49" s="271"/>
      <c r="AL49" s="271"/>
      <c r="AM49" s="276"/>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270"/>
      <c r="K50" s="271"/>
      <c r="L50" s="271"/>
      <c r="M50" s="271"/>
      <c r="N50" s="271"/>
      <c r="O50" s="276"/>
      <c r="P50" s="270"/>
      <c r="Q50" s="271"/>
      <c r="R50" s="271"/>
      <c r="S50" s="271"/>
      <c r="T50" s="271"/>
      <c r="U50" s="276"/>
      <c r="V50" s="270"/>
      <c r="W50" s="271"/>
      <c r="X50" s="271"/>
      <c r="Y50" s="271"/>
      <c r="Z50" s="271"/>
      <c r="AA50" s="276"/>
      <c r="AB50" s="270"/>
      <c r="AC50" s="271"/>
      <c r="AD50" s="271"/>
      <c r="AE50" s="271"/>
      <c r="AF50" s="271"/>
      <c r="AG50" s="276"/>
      <c r="AH50" s="270"/>
      <c r="AI50" s="271"/>
      <c r="AJ50" s="271"/>
      <c r="AK50" s="271"/>
      <c r="AL50" s="271"/>
      <c r="AM50" s="276"/>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272"/>
      <c r="K51" s="273"/>
      <c r="L51" s="273"/>
      <c r="M51" s="273"/>
      <c r="N51" s="273"/>
      <c r="O51" s="277"/>
      <c r="P51" s="272"/>
      <c r="Q51" s="273"/>
      <c r="R51" s="273"/>
      <c r="S51" s="273"/>
      <c r="T51" s="273"/>
      <c r="U51" s="277"/>
      <c r="V51" s="272"/>
      <c r="W51" s="273"/>
      <c r="X51" s="273"/>
      <c r="Y51" s="273"/>
      <c r="Z51" s="273"/>
      <c r="AA51" s="277"/>
      <c r="AB51" s="272"/>
      <c r="AC51" s="273"/>
      <c r="AD51" s="273"/>
      <c r="AE51" s="273"/>
      <c r="AF51" s="273"/>
      <c r="AG51" s="277"/>
      <c r="AH51" s="272"/>
      <c r="AI51" s="273"/>
      <c r="AJ51" s="273"/>
      <c r="AK51" s="273"/>
      <c r="AL51" s="273"/>
      <c r="AM51" s="277"/>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13" zoomScale="50" zoomScaleNormal="50" workbookViewId="0">
      <selection activeCell="AX58" sqref="AX58"/>
    </sheetView>
  </sheetViews>
  <sheetFormatPr baseColWidth="10" defaultRowHeight="15" x14ac:dyDescent="0.25"/>
  <cols>
    <col min="2" max="9" width="5.7109375" customWidth="1"/>
    <col min="10" max="10" width="11" customWidth="1"/>
    <col min="11" max="11" width="8.5703125" customWidth="1"/>
    <col min="12" max="13" width="8.28515625" customWidth="1"/>
    <col min="14"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345" t="s">
        <v>157</v>
      </c>
      <c r="C2" s="346"/>
      <c r="D2" s="346"/>
      <c r="E2" s="346"/>
      <c r="F2" s="346"/>
      <c r="G2" s="346"/>
      <c r="H2" s="346"/>
      <c r="I2" s="346"/>
      <c r="J2" s="267" t="s">
        <v>2</v>
      </c>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346"/>
      <c r="C3" s="346"/>
      <c r="D3" s="346"/>
      <c r="E3" s="346"/>
      <c r="F3" s="346"/>
      <c r="G3" s="346"/>
      <c r="H3" s="346"/>
      <c r="I3" s="346"/>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346"/>
      <c r="C4" s="346"/>
      <c r="D4" s="346"/>
      <c r="E4" s="346"/>
      <c r="F4" s="346"/>
      <c r="G4" s="346"/>
      <c r="H4" s="346"/>
      <c r="I4" s="346"/>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278" t="s">
        <v>4</v>
      </c>
      <c r="C6" s="278"/>
      <c r="D6" s="279"/>
      <c r="E6" s="316" t="s">
        <v>115</v>
      </c>
      <c r="F6" s="317"/>
      <c r="G6" s="317"/>
      <c r="H6" s="317"/>
      <c r="I6" s="317"/>
      <c r="J6" s="38" t="str">
        <f>IF(AND('Mapa final'!$AE$11="Muy Alta",'Mapa final'!$AG$11="Leve"),CONCATENATE("R2C",'Mapa final'!$S$11),"")</f>
        <v/>
      </c>
      <c r="K6" s="39" t="str">
        <f>IF(AND('Mapa final'!$AE$11="Muy Alta",'Mapa final'!$AG$11="Leve"),CONCATENATE("R2C",'Mapa final'!$S$11),"")</f>
        <v/>
      </c>
      <c r="L6" s="39" t="str">
        <f>IF(AND('Mapa final'!$AE$11="Muy Alta",'Mapa final'!$AG$11="Leve"),CONCATENATE("R2C",'Mapa final'!$S$11),"")</f>
        <v/>
      </c>
      <c r="M6" s="39" t="str">
        <f>IF(AND('Mapa final'!$AE$11="Muy Alta",'Mapa final'!$AG$11="Leve"),CONCATENATE("R2C",'Mapa final'!$S$11),"")</f>
        <v/>
      </c>
      <c r="N6" s="39" t="str">
        <f>IF(AND('Mapa final'!$AE$11="Muy Alta",'Mapa final'!$AG$11="Leve"),CONCATENATE("R2C",'Mapa final'!$S$11),"")</f>
        <v/>
      </c>
      <c r="O6" s="40" t="str">
        <f>IF(AND('Mapa final'!$AE$11="Muy Alta",'Mapa final'!$AG$11="Leve"),CONCATENATE("R2C",'Mapa final'!$S$11),"")</f>
        <v/>
      </c>
      <c r="P6" s="38" t="str">
        <f>IF(AND('Mapa final'!$AE$11="Muy Alta",'Mapa final'!$AG$11="Leve"),CONCATENATE("R2C",'Mapa final'!$S$11),"")</f>
        <v/>
      </c>
      <c r="Q6" s="39" t="str">
        <f>IF(AND('Mapa final'!$AE$11="Muy Alta",'Mapa final'!$AG$11="Leve"),CONCATENATE("R2C",'Mapa final'!$S$11),"")</f>
        <v/>
      </c>
      <c r="R6" s="39" t="str">
        <f>IF(AND('Mapa final'!$AE$11="Muy Alta",'Mapa final'!$AG$11="Leve"),CONCATENATE("R2C",'Mapa final'!$S$11),"")</f>
        <v/>
      </c>
      <c r="S6" s="39" t="str">
        <f>IF(AND('Mapa final'!$AE$11="Muy Alta",'Mapa final'!$AG$11="Leve"),CONCATENATE("R2C",'Mapa final'!$S$11),"")</f>
        <v/>
      </c>
      <c r="T6" s="39" t="str">
        <f>IF(AND('Mapa final'!$AE$11="Muy Alta",'Mapa final'!$AG$11="Leve"),CONCATENATE("R2C",'Mapa final'!$S$11),"")</f>
        <v/>
      </c>
      <c r="U6" s="40" t="str">
        <f>IF(AND('Mapa final'!$AE$11="Muy Alta",'Mapa final'!$AG$11="Leve"),CONCATENATE("R2C",'Mapa final'!$S$11),"")</f>
        <v/>
      </c>
      <c r="V6" s="38" t="str">
        <f>IF(AND('Mapa final'!$AE$11="Muy Alta",'Mapa final'!$AG$11="Leve"),CONCATENATE("R2C",'Mapa final'!$S$11),"")</f>
        <v/>
      </c>
      <c r="W6" s="39" t="str">
        <f>IF(AND('Mapa final'!$AE$11="Muy Alta",'Mapa final'!$AG$11="Leve"),CONCATENATE("R2C",'Mapa final'!$S$11),"")</f>
        <v/>
      </c>
      <c r="X6" s="39" t="str">
        <f>IF(AND('Mapa final'!$AE$11="Muy Alta",'Mapa final'!$AG$11="Leve"),CONCATENATE("R2C",'Mapa final'!$S$11),"")</f>
        <v/>
      </c>
      <c r="Y6" s="39" t="str">
        <f>IF(AND('Mapa final'!$AE$11="Muy Alta",'Mapa final'!$AG$11="Leve"),CONCATENATE("R2C",'Mapa final'!$S$11),"")</f>
        <v/>
      </c>
      <c r="Z6" s="39" t="str">
        <f>IF(AND('Mapa final'!$AE$11="Muy Alta",'Mapa final'!$AG$11="Leve"),CONCATENATE("R2C",'Mapa final'!$S$11),"")</f>
        <v/>
      </c>
      <c r="AA6" s="40" t="str">
        <f>IF(AND('Mapa final'!$AE$11="Muy Alta",'Mapa final'!$AG$11="Leve"),CONCATENATE("R2C",'Mapa final'!$S$11),"")</f>
        <v/>
      </c>
      <c r="AB6" s="38" t="str">
        <f>IF(AND('Mapa final'!$AE$11="Muy Alta",'Mapa final'!$AG$11="Leve"),CONCATENATE("R2C",'Mapa final'!$S$11),"")</f>
        <v/>
      </c>
      <c r="AC6" s="39" t="str">
        <f>IF(AND('Mapa final'!$AE$11="Muy Alta",'Mapa final'!$AG$11="Leve"),CONCATENATE("R2C",'Mapa final'!$S$11),"")</f>
        <v/>
      </c>
      <c r="AD6" s="39" t="str">
        <f>IF(AND('Mapa final'!$AE$11="Muy Alta",'Mapa final'!$AG$11="Leve"),CONCATENATE("R2C",'Mapa final'!$S$11),"")</f>
        <v/>
      </c>
      <c r="AE6" s="39" t="str">
        <f>IF(AND('Mapa final'!$AE$11="Muy Alta",'Mapa final'!$AG$11="Leve"),CONCATENATE("R2C",'Mapa final'!$S$11),"")</f>
        <v/>
      </c>
      <c r="AF6" s="39" t="str">
        <f>IF(AND('Mapa final'!$AE$11="Muy Alta",'Mapa final'!$AG$11="Leve"),CONCATENATE("R2C",'Mapa final'!$S$11),"")</f>
        <v/>
      </c>
      <c r="AG6" s="39" t="str">
        <f>IF(AND('Mapa final'!$AE$11="Muy Alta",'Mapa final'!$AG$11="Leve"),CONCATENATE("R2C",'Mapa final'!$S$11),"")</f>
        <v/>
      </c>
      <c r="AH6" s="41" t="str">
        <f>IF(AND('Mapa final'!$AE$11="Muy Alta",'Mapa final'!$AG$11="Catastrófico"),CONCATENATE("R2C",'Mapa final'!$S$11),"")</f>
        <v/>
      </c>
      <c r="AI6" s="42" t="str">
        <f>IF(AND('Mapa final'!$AE$11="Muy Alta",'Mapa final'!$AG$11="Catastrófico"),CONCATENATE("R2C",'Mapa final'!$S$11),"")</f>
        <v/>
      </c>
      <c r="AJ6" s="42" t="str">
        <f>IF(AND('Mapa final'!$AE$11="Muy Alta",'Mapa final'!$AG$11="Catastrófico"),CONCATENATE("R2C",'Mapa final'!$S$11),"")</f>
        <v/>
      </c>
      <c r="AK6" s="42" t="str">
        <f>IF(AND('Mapa final'!$AE$11="Muy Alta",'Mapa final'!$AG$11="Catastrófico"),CONCATENATE("R2C",'Mapa final'!$S$11),"")</f>
        <v/>
      </c>
      <c r="AL6" s="42" t="str">
        <f>IF(AND('Mapa final'!$AE$11="Muy Alta",'Mapa final'!$AG$11="Catastrófico"),CONCATENATE("R2C",'Mapa final'!$S$11),"")</f>
        <v/>
      </c>
      <c r="AM6" s="43" t="str">
        <f>IF(AND('Mapa final'!$AE$11="Muy Alta",'Mapa final'!$AG$11="Catastrófico"),CONCATENATE("R2C",'Mapa final'!$S$11),"")</f>
        <v/>
      </c>
      <c r="AN6" s="70"/>
      <c r="AO6" s="336" t="s">
        <v>78</v>
      </c>
      <c r="AP6" s="337"/>
      <c r="AQ6" s="337"/>
      <c r="AR6" s="337"/>
      <c r="AS6" s="337"/>
      <c r="AT6" s="338"/>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278"/>
      <c r="C7" s="278"/>
      <c r="D7" s="279"/>
      <c r="E7" s="319"/>
      <c r="F7" s="320"/>
      <c r="G7" s="320"/>
      <c r="H7" s="320"/>
      <c r="I7" s="320"/>
      <c r="J7" s="44" t="str">
        <f>IF(AND('Mapa final'!$AE$11="Muy Alta",'Mapa final'!$AG$11="Leve"),CONCATENATE("R2C",'Mapa final'!$S$11),"")</f>
        <v/>
      </c>
      <c r="K7" s="147" t="str">
        <f>IF(AND('Mapa final'!$AE$11="Muy Alta",'Mapa final'!$AG$11="Leve"),CONCATENATE("R2C",'Mapa final'!$S$11),"")</f>
        <v/>
      </c>
      <c r="L7" s="147" t="str">
        <f>IF(AND('Mapa final'!$AE$11="Muy Alta",'Mapa final'!$AG$11="Leve"),CONCATENATE("R2C",'Mapa final'!$S$11),"")</f>
        <v/>
      </c>
      <c r="M7" s="147" t="str">
        <f>IF(AND('Mapa final'!$AE$11="Muy Alta",'Mapa final'!$AG$11="Leve"),CONCATENATE("R2C",'Mapa final'!$S$11),"")</f>
        <v/>
      </c>
      <c r="N7" s="147" t="str">
        <f>IF(AND('Mapa final'!$AE$11="Muy Alta",'Mapa final'!$AG$11="Leve"),CONCATENATE("R2C",'Mapa final'!$S$11),"")</f>
        <v/>
      </c>
      <c r="O7" s="45" t="str">
        <f>IF(AND('Mapa final'!$AE$11="Muy Alta",'Mapa final'!$AG$11="Leve"),CONCATENATE("R2C",'Mapa final'!$S$11),"")</f>
        <v/>
      </c>
      <c r="P7" s="44" t="str">
        <f>IF(AND('Mapa final'!$AE$11="Muy Alta",'Mapa final'!$AG$11="Leve"),CONCATENATE("R2C",'Mapa final'!$S$11),"")</f>
        <v/>
      </c>
      <c r="Q7" s="147" t="str">
        <f>IF(AND('Mapa final'!$AE$11="Muy Alta",'Mapa final'!$AG$11="Leve"),CONCATENATE("R2C",'Mapa final'!$S$11),"")</f>
        <v/>
      </c>
      <c r="R7" s="147" t="str">
        <f>IF(AND('Mapa final'!$AE$11="Muy Alta",'Mapa final'!$AG$11="Leve"),CONCATENATE("R2C",'Mapa final'!$S$11),"")</f>
        <v/>
      </c>
      <c r="S7" s="147" t="str">
        <f>IF(AND('Mapa final'!$AE$11="Muy Alta",'Mapa final'!$AG$11="Leve"),CONCATENATE("R2C",'Mapa final'!$S$11),"")</f>
        <v/>
      </c>
      <c r="T7" s="147" t="str">
        <f>IF(AND('Mapa final'!$AE$11="Muy Alta",'Mapa final'!$AG$11="Leve"),CONCATENATE("R2C",'Mapa final'!$S$11),"")</f>
        <v/>
      </c>
      <c r="U7" s="45" t="str">
        <f>IF(AND('Mapa final'!$AE$11="Muy Alta",'Mapa final'!$AG$11="Leve"),CONCATENATE("R2C",'Mapa final'!$S$11),"")</f>
        <v/>
      </c>
      <c r="V7" s="44" t="str">
        <f>IF(AND('Mapa final'!$AE$11="Muy Alta",'Mapa final'!$AG$11="Leve"),CONCATENATE("R2C",'Mapa final'!$S$11),"")</f>
        <v/>
      </c>
      <c r="W7" s="147" t="str">
        <f>IF(AND('Mapa final'!$AE$11="Muy Alta",'Mapa final'!$AG$11="Leve"),CONCATENATE("R2C",'Mapa final'!$S$11),"")</f>
        <v/>
      </c>
      <c r="X7" s="147" t="str">
        <f>IF(AND('Mapa final'!$AE$11="Muy Alta",'Mapa final'!$AG$11="Leve"),CONCATENATE("R2C",'Mapa final'!$S$11),"")</f>
        <v/>
      </c>
      <c r="Y7" s="147" t="str">
        <f>IF(AND('Mapa final'!$AE$11="Muy Alta",'Mapa final'!$AG$11="Leve"),CONCATENATE("R2C",'Mapa final'!$S$11),"")</f>
        <v/>
      </c>
      <c r="Z7" s="147" t="str">
        <f>IF(AND('Mapa final'!$AE$11="Muy Alta",'Mapa final'!$AG$11="Leve"),CONCATENATE("R2C",'Mapa final'!$S$11),"")</f>
        <v/>
      </c>
      <c r="AA7" s="45" t="str">
        <f>IF(AND('Mapa final'!$AE$11="Muy Alta",'Mapa final'!$AG$11="Leve"),CONCATENATE("R2C",'Mapa final'!$S$11),"")</f>
        <v/>
      </c>
      <c r="AB7" s="44" t="str">
        <f>IF(AND('Mapa final'!$AE$11="Muy Alta",'Mapa final'!$AG$11="Leve"),CONCATENATE("R2C",'Mapa final'!$S$11),"")</f>
        <v/>
      </c>
      <c r="AC7" s="147" t="str">
        <f>IF(AND('Mapa final'!$AE$11="Muy Alta",'Mapa final'!$AG$11="Leve"),CONCATENATE("R2C",'Mapa final'!$S$11),"")</f>
        <v/>
      </c>
      <c r="AD7" s="147" t="str">
        <f>IF(AND('Mapa final'!$AE$11="Muy Alta",'Mapa final'!$AG$11="Leve"),CONCATENATE("R2C",'Mapa final'!$S$11),"")</f>
        <v/>
      </c>
      <c r="AE7" s="147" t="str">
        <f>IF(AND('Mapa final'!$AE$11="Muy Alta",'Mapa final'!$AG$11="Leve"),CONCATENATE("R2C",'Mapa final'!$S$11),"")</f>
        <v/>
      </c>
      <c r="AF7" s="147" t="str">
        <f>IF(AND('Mapa final'!$AE$11="Muy Alta",'Mapa final'!$AG$11="Leve"),CONCATENATE("R2C",'Mapa final'!$S$11),"")</f>
        <v/>
      </c>
      <c r="AG7" s="147" t="str">
        <f>IF(AND('Mapa final'!$AE$11="Muy Alta",'Mapa final'!$AG$11="Leve"),CONCATENATE("R2C",'Mapa final'!$S$11),"")</f>
        <v/>
      </c>
      <c r="AH7" s="46" t="str">
        <f>IF(AND('Mapa final'!$AE$11="Muy Alta",'Mapa final'!$AG$11="Catastrófico"),CONCATENATE("R2C",'Mapa final'!$S$11),"")</f>
        <v/>
      </c>
      <c r="AI7" s="149" t="str">
        <f>IF(AND('Mapa final'!$AE$11="Muy Alta",'Mapa final'!$AG$11="Catastrófico"),CONCATENATE("R2C",'Mapa final'!$S$11),"")</f>
        <v/>
      </c>
      <c r="AJ7" s="149" t="str">
        <f>IF(AND('Mapa final'!$AE$11="Muy Alta",'Mapa final'!$AG$11="Catastrófico"),CONCATENATE("R2C",'Mapa final'!$S$11),"")</f>
        <v/>
      </c>
      <c r="AK7" s="149" t="str">
        <f>IF(AND('Mapa final'!$AE$11="Muy Alta",'Mapa final'!$AG$11="Catastrófico"),CONCATENATE("R2C",'Mapa final'!$S$11),"")</f>
        <v/>
      </c>
      <c r="AL7" s="149" t="str">
        <f>IF(AND('Mapa final'!$AE$11="Muy Alta",'Mapa final'!$AG$11="Catastrófico"),CONCATENATE("R2C",'Mapa final'!$S$11),"")</f>
        <v/>
      </c>
      <c r="AM7" s="47" t="str">
        <f>IF(AND('Mapa final'!$AE$11="Muy Alta",'Mapa final'!$AG$11="Catastrófico"),CONCATENATE("R2C",'Mapa final'!$S$11),"")</f>
        <v/>
      </c>
      <c r="AN7" s="70"/>
      <c r="AO7" s="339"/>
      <c r="AP7" s="340"/>
      <c r="AQ7" s="340"/>
      <c r="AR7" s="340"/>
      <c r="AS7" s="340"/>
      <c r="AT7" s="341"/>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278"/>
      <c r="C8" s="278"/>
      <c r="D8" s="279"/>
      <c r="E8" s="319"/>
      <c r="F8" s="320"/>
      <c r="G8" s="320"/>
      <c r="H8" s="320"/>
      <c r="I8" s="320"/>
      <c r="J8" s="44" t="str">
        <f>IF(AND('Mapa final'!$AE$11="Muy Alta",'Mapa final'!$AG$11="Leve"),CONCATENATE("R2C",'Mapa final'!$S$11),"")</f>
        <v/>
      </c>
      <c r="K8" s="147" t="str">
        <f>IF(AND('Mapa final'!$AE$11="Muy Alta",'Mapa final'!$AG$11="Leve"),CONCATENATE("R2C",'Mapa final'!$S$11),"")</f>
        <v/>
      </c>
      <c r="L8" s="147" t="str">
        <f>IF(AND('Mapa final'!$AE$11="Muy Alta",'Mapa final'!$AG$11="Leve"),CONCATENATE("R2C",'Mapa final'!$S$11),"")</f>
        <v/>
      </c>
      <c r="M8" s="147" t="str">
        <f>IF(AND('Mapa final'!$AE$11="Muy Alta",'Mapa final'!$AG$11="Leve"),CONCATENATE("R2C",'Mapa final'!$S$11),"")</f>
        <v/>
      </c>
      <c r="N8" s="147" t="str">
        <f>IF(AND('Mapa final'!$AE$11="Muy Alta",'Mapa final'!$AG$11="Leve"),CONCATENATE("R2C",'Mapa final'!$S$11),"")</f>
        <v/>
      </c>
      <c r="O8" s="45" t="str">
        <f>IF(AND('Mapa final'!$AE$11="Muy Alta",'Mapa final'!$AG$11="Leve"),CONCATENATE("R2C",'Mapa final'!$S$11),"")</f>
        <v/>
      </c>
      <c r="P8" s="44" t="str">
        <f>IF(AND('Mapa final'!$AE$11="Muy Alta",'Mapa final'!$AG$11="Leve"),CONCATENATE("R2C",'Mapa final'!$S$11),"")</f>
        <v/>
      </c>
      <c r="Q8" s="147" t="str">
        <f>IF(AND('Mapa final'!$AE$11="Muy Alta",'Mapa final'!$AG$11="Leve"),CONCATENATE("R2C",'Mapa final'!$S$11),"")</f>
        <v/>
      </c>
      <c r="R8" s="147" t="str">
        <f>IF(AND('Mapa final'!$AE$11="Muy Alta",'Mapa final'!$AG$11="Leve"),CONCATENATE("R2C",'Mapa final'!$S$11),"")</f>
        <v/>
      </c>
      <c r="S8" s="147" t="str">
        <f>IF(AND('Mapa final'!$AE$11="Muy Alta",'Mapa final'!$AG$11="Leve"),CONCATENATE("R2C",'Mapa final'!$S$11),"")</f>
        <v/>
      </c>
      <c r="T8" s="147" t="str">
        <f>IF(AND('Mapa final'!$AE$11="Muy Alta",'Mapa final'!$AG$11="Leve"),CONCATENATE("R2C",'Mapa final'!$S$11),"")</f>
        <v/>
      </c>
      <c r="U8" s="45" t="str">
        <f>IF(AND('Mapa final'!$AE$11="Muy Alta",'Mapa final'!$AG$11="Leve"),CONCATENATE("R2C",'Mapa final'!$S$11),"")</f>
        <v/>
      </c>
      <c r="V8" s="44" t="str">
        <f>IF(AND('Mapa final'!$AE$11="Muy Alta",'Mapa final'!$AG$11="Leve"),CONCATENATE("R2C",'Mapa final'!$S$11),"")</f>
        <v/>
      </c>
      <c r="W8" s="147" t="str">
        <f>IF(AND('Mapa final'!$AE$11="Muy Alta",'Mapa final'!$AG$11="Leve"),CONCATENATE("R2C",'Mapa final'!$S$11),"")</f>
        <v/>
      </c>
      <c r="X8" s="147" t="str">
        <f>IF(AND('Mapa final'!$AE$11="Muy Alta",'Mapa final'!$AG$11="Leve"),CONCATENATE("R2C",'Mapa final'!$S$11),"")</f>
        <v/>
      </c>
      <c r="Y8" s="147" t="str">
        <f>IF(AND('Mapa final'!$AE$11="Muy Alta",'Mapa final'!$AG$11="Leve"),CONCATENATE("R2C",'Mapa final'!$S$11),"")</f>
        <v/>
      </c>
      <c r="Z8" s="147" t="str">
        <f>IF(AND('Mapa final'!$AE$11="Muy Alta",'Mapa final'!$AG$11="Leve"),CONCATENATE("R2C",'Mapa final'!$S$11),"")</f>
        <v/>
      </c>
      <c r="AA8" s="45" t="str">
        <f>IF(AND('Mapa final'!$AE$11="Muy Alta",'Mapa final'!$AG$11="Leve"),CONCATENATE("R2C",'Mapa final'!$S$11),"")</f>
        <v/>
      </c>
      <c r="AB8" s="44" t="str">
        <f>IF(AND('Mapa final'!$AE$11="Muy Alta",'Mapa final'!$AG$11="Leve"),CONCATENATE("R2C",'Mapa final'!$S$11),"")</f>
        <v/>
      </c>
      <c r="AC8" s="147" t="str">
        <f>IF(AND('Mapa final'!$AE$11="Muy Alta",'Mapa final'!$AG$11="Leve"),CONCATENATE("R2C",'Mapa final'!$S$11),"")</f>
        <v/>
      </c>
      <c r="AD8" s="147" t="str">
        <f>IF(AND('Mapa final'!$AE$11="Muy Alta",'Mapa final'!$AG$11="Leve"),CONCATENATE("R2C",'Mapa final'!$S$11),"")</f>
        <v/>
      </c>
      <c r="AE8" s="147" t="str">
        <f>IF(AND('Mapa final'!$AE$11="Muy Alta",'Mapa final'!$AG$11="Leve"),CONCATENATE("R2C",'Mapa final'!$S$11),"")</f>
        <v/>
      </c>
      <c r="AF8" s="147" t="str">
        <f>IF(AND('Mapa final'!$AE$11="Muy Alta",'Mapa final'!$AG$11="Leve"),CONCATENATE("R2C",'Mapa final'!$S$11),"")</f>
        <v/>
      </c>
      <c r="AG8" s="147" t="str">
        <f>IF(AND('Mapa final'!$AE$11="Muy Alta",'Mapa final'!$AG$11="Leve"),CONCATENATE("R2C",'Mapa final'!$S$11),"")</f>
        <v/>
      </c>
      <c r="AH8" s="46" t="str">
        <f>IF(AND('Mapa final'!$AE$11="Muy Alta",'Mapa final'!$AG$11="Catastrófico"),CONCATENATE("R2C",'Mapa final'!$S$11),"")</f>
        <v/>
      </c>
      <c r="AI8" s="149" t="str">
        <f>IF(AND('Mapa final'!$AE$11="Muy Alta",'Mapa final'!$AG$11="Catastrófico"),CONCATENATE("R2C",'Mapa final'!$S$11),"")</f>
        <v/>
      </c>
      <c r="AJ8" s="149" t="str">
        <f>IF(AND('Mapa final'!$AE$11="Muy Alta",'Mapa final'!$AG$11="Catastrófico"),CONCATENATE("R2C",'Mapa final'!$S$11),"")</f>
        <v/>
      </c>
      <c r="AK8" s="149" t="str">
        <f>IF(AND('Mapa final'!$AE$11="Muy Alta",'Mapa final'!$AG$11="Catastrófico"),CONCATENATE("R2C",'Mapa final'!$S$11),"")</f>
        <v/>
      </c>
      <c r="AL8" s="149" t="str">
        <f>IF(AND('Mapa final'!$AE$11="Muy Alta",'Mapa final'!$AG$11="Catastrófico"),CONCATENATE("R2C",'Mapa final'!$S$11),"")</f>
        <v/>
      </c>
      <c r="AM8" s="47" t="str">
        <f>IF(AND('Mapa final'!$AE$11="Muy Alta",'Mapa final'!$AG$11="Catastrófico"),CONCATENATE("R2C",'Mapa final'!$S$11),"")</f>
        <v/>
      </c>
      <c r="AN8" s="70"/>
      <c r="AO8" s="339"/>
      <c r="AP8" s="340"/>
      <c r="AQ8" s="340"/>
      <c r="AR8" s="340"/>
      <c r="AS8" s="340"/>
      <c r="AT8" s="341"/>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278"/>
      <c r="C9" s="278"/>
      <c r="D9" s="279"/>
      <c r="E9" s="319"/>
      <c r="F9" s="320"/>
      <c r="G9" s="320"/>
      <c r="H9" s="320"/>
      <c r="I9" s="320"/>
      <c r="J9" s="44" t="str">
        <f>IF(AND('Mapa final'!$AE$11="Muy Alta",'Mapa final'!$AG$11="Leve"),CONCATENATE("R2C",'Mapa final'!$S$11),"")</f>
        <v/>
      </c>
      <c r="K9" s="147" t="str">
        <f>IF(AND('Mapa final'!$AE$11="Muy Alta",'Mapa final'!$AG$11="Leve"),CONCATENATE("R2C",'Mapa final'!$S$11),"")</f>
        <v/>
      </c>
      <c r="L9" s="147" t="str">
        <f>IF(AND('Mapa final'!$AE$11="Muy Alta",'Mapa final'!$AG$11="Leve"),CONCATENATE("R2C",'Mapa final'!$S$11),"")</f>
        <v/>
      </c>
      <c r="M9" s="147" t="str">
        <f>IF(AND('Mapa final'!$AE$11="Muy Alta",'Mapa final'!$AG$11="Leve"),CONCATENATE("R2C",'Mapa final'!$S$11),"")</f>
        <v/>
      </c>
      <c r="N9" s="147" t="str">
        <f>IF(AND('Mapa final'!$AE$11="Muy Alta",'Mapa final'!$AG$11="Leve"),CONCATENATE("R2C",'Mapa final'!$S$11),"")</f>
        <v/>
      </c>
      <c r="O9" s="45" t="str">
        <f>IF(AND('Mapa final'!$AE$11="Muy Alta",'Mapa final'!$AG$11="Leve"),CONCATENATE("R2C",'Mapa final'!$S$11),"")</f>
        <v/>
      </c>
      <c r="P9" s="44" t="str">
        <f>IF(AND('Mapa final'!$AE$11="Muy Alta",'Mapa final'!$AG$11="Leve"),CONCATENATE("R2C",'Mapa final'!$S$11),"")</f>
        <v/>
      </c>
      <c r="Q9" s="147" t="str">
        <f>IF(AND('Mapa final'!$AE$11="Muy Alta",'Mapa final'!$AG$11="Leve"),CONCATENATE("R2C",'Mapa final'!$S$11),"")</f>
        <v/>
      </c>
      <c r="R9" s="147" t="str">
        <f>IF(AND('Mapa final'!$AE$11="Muy Alta",'Mapa final'!$AG$11="Leve"),CONCATENATE("R2C",'Mapa final'!$S$11),"")</f>
        <v/>
      </c>
      <c r="S9" s="147" t="str">
        <f>IF(AND('Mapa final'!$AE$11="Muy Alta",'Mapa final'!$AG$11="Leve"),CONCATENATE("R2C",'Mapa final'!$S$11),"")</f>
        <v/>
      </c>
      <c r="T9" s="147" t="str">
        <f>IF(AND('Mapa final'!$AE$11="Muy Alta",'Mapa final'!$AG$11="Leve"),CONCATENATE("R2C",'Mapa final'!$S$11),"")</f>
        <v/>
      </c>
      <c r="U9" s="45" t="str">
        <f>IF(AND('Mapa final'!$AE$11="Muy Alta",'Mapa final'!$AG$11="Leve"),CONCATENATE("R2C",'Mapa final'!$S$11),"")</f>
        <v/>
      </c>
      <c r="V9" s="44" t="str">
        <f>IF(AND('Mapa final'!$AE$11="Muy Alta",'Mapa final'!$AG$11="Leve"),CONCATENATE("R2C",'Mapa final'!$S$11),"")</f>
        <v/>
      </c>
      <c r="W9" s="147" t="str">
        <f>IF(AND('Mapa final'!$AE$11="Muy Alta",'Mapa final'!$AG$11="Leve"),CONCATENATE("R2C",'Mapa final'!$S$11),"")</f>
        <v/>
      </c>
      <c r="X9" s="147" t="str">
        <f>IF(AND('Mapa final'!$AE$11="Muy Alta",'Mapa final'!$AG$11="Leve"),CONCATENATE("R2C",'Mapa final'!$S$11),"")</f>
        <v/>
      </c>
      <c r="Y9" s="147" t="str">
        <f>IF(AND('Mapa final'!$AE$11="Muy Alta",'Mapa final'!$AG$11="Leve"),CONCATENATE("R2C",'Mapa final'!$S$11),"")</f>
        <v/>
      </c>
      <c r="Z9" s="147" t="str">
        <f>IF(AND('Mapa final'!$AE$11="Muy Alta",'Mapa final'!$AG$11="Leve"),CONCATENATE("R2C",'Mapa final'!$S$11),"")</f>
        <v/>
      </c>
      <c r="AA9" s="45" t="str">
        <f>IF(AND('Mapa final'!$AE$11="Muy Alta",'Mapa final'!$AG$11="Leve"),CONCATENATE("R2C",'Mapa final'!$S$11),"")</f>
        <v/>
      </c>
      <c r="AB9" s="44" t="str">
        <f>IF(AND('Mapa final'!$AE$11="Muy Alta",'Mapa final'!$AG$11="Leve"),CONCATENATE("R2C",'Mapa final'!$S$11),"")</f>
        <v/>
      </c>
      <c r="AC9" s="147" t="str">
        <f>IF(AND('Mapa final'!$AE$11="Muy Alta",'Mapa final'!$AG$11="Leve"),CONCATENATE("R2C",'Mapa final'!$S$11),"")</f>
        <v/>
      </c>
      <c r="AD9" s="147" t="str">
        <f>IF(AND('Mapa final'!$AE$11="Muy Alta",'Mapa final'!$AG$11="Leve"),CONCATENATE("R2C",'Mapa final'!$S$11),"")</f>
        <v/>
      </c>
      <c r="AE9" s="147" t="str">
        <f>IF(AND('Mapa final'!$AE$11="Muy Alta",'Mapa final'!$AG$11="Leve"),CONCATENATE("R2C",'Mapa final'!$S$11),"")</f>
        <v/>
      </c>
      <c r="AF9" s="147" t="str">
        <f>IF(AND('Mapa final'!$AE$11="Muy Alta",'Mapa final'!$AG$11="Leve"),CONCATENATE("R2C",'Mapa final'!$S$11),"")</f>
        <v/>
      </c>
      <c r="AG9" s="147" t="str">
        <f>IF(AND('Mapa final'!$AE$11="Muy Alta",'Mapa final'!$AG$11="Leve"),CONCATENATE("R2C",'Mapa final'!$S$11),"")</f>
        <v/>
      </c>
      <c r="AH9" s="46" t="str">
        <f>IF(AND('Mapa final'!$AE$11="Muy Alta",'Mapa final'!$AG$11="Catastrófico"),CONCATENATE("R2C",'Mapa final'!$S$11),"")</f>
        <v/>
      </c>
      <c r="AI9" s="149" t="str">
        <f>IF(AND('Mapa final'!$AE$11="Muy Alta",'Mapa final'!$AG$11="Catastrófico"),CONCATENATE("R2C",'Mapa final'!$S$11),"")</f>
        <v/>
      </c>
      <c r="AJ9" s="149" t="str">
        <f>IF(AND('Mapa final'!$AE$11="Muy Alta",'Mapa final'!$AG$11="Catastrófico"),CONCATENATE("R2C",'Mapa final'!$S$11),"")</f>
        <v/>
      </c>
      <c r="AK9" s="149" t="str">
        <f>IF(AND('Mapa final'!$AE$11="Muy Alta",'Mapa final'!$AG$11="Catastrófico"),CONCATENATE("R2C",'Mapa final'!$S$11),"")</f>
        <v/>
      </c>
      <c r="AL9" s="149" t="str">
        <f>IF(AND('Mapa final'!$AE$11="Muy Alta",'Mapa final'!$AG$11="Catastrófico"),CONCATENATE("R2C",'Mapa final'!$S$11),"")</f>
        <v/>
      </c>
      <c r="AM9" s="47" t="str">
        <f>IF(AND('Mapa final'!$AE$11="Muy Alta",'Mapa final'!$AG$11="Catastrófico"),CONCATENATE("R2C",'Mapa final'!$S$11),"")</f>
        <v/>
      </c>
      <c r="AN9" s="70"/>
      <c r="AO9" s="339"/>
      <c r="AP9" s="340"/>
      <c r="AQ9" s="340"/>
      <c r="AR9" s="340"/>
      <c r="AS9" s="340"/>
      <c r="AT9" s="341"/>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278"/>
      <c r="C10" s="278"/>
      <c r="D10" s="279"/>
      <c r="E10" s="319"/>
      <c r="F10" s="320"/>
      <c r="G10" s="320"/>
      <c r="H10" s="320"/>
      <c r="I10" s="320"/>
      <c r="J10" s="44" t="str">
        <f>IF(AND('Mapa final'!$AE$11="Muy Alta",'Mapa final'!$AG$11="Leve"),CONCATENATE("R2C",'Mapa final'!$S$11),"")</f>
        <v/>
      </c>
      <c r="K10" s="147" t="str">
        <f>IF(AND('Mapa final'!$AE$11="Muy Alta",'Mapa final'!$AG$11="Leve"),CONCATENATE("R2C",'Mapa final'!$S$11),"")</f>
        <v/>
      </c>
      <c r="L10" s="147" t="str">
        <f>IF(AND('Mapa final'!$AE$11="Muy Alta",'Mapa final'!$AG$11="Leve"),CONCATENATE("R2C",'Mapa final'!$S$11),"")</f>
        <v/>
      </c>
      <c r="M10" s="147" t="str">
        <f>IF(AND('Mapa final'!$AE$11="Muy Alta",'Mapa final'!$AG$11="Leve"),CONCATENATE("R2C",'Mapa final'!$S$11),"")</f>
        <v/>
      </c>
      <c r="N10" s="147" t="str">
        <f>IF(AND('Mapa final'!$AE$11="Muy Alta",'Mapa final'!$AG$11="Leve"),CONCATENATE("R2C",'Mapa final'!$S$11),"")</f>
        <v/>
      </c>
      <c r="O10" s="45" t="str">
        <f>IF(AND('Mapa final'!$AE$11="Muy Alta",'Mapa final'!$AG$11="Leve"),CONCATENATE("R2C",'Mapa final'!$S$11),"")</f>
        <v/>
      </c>
      <c r="P10" s="44" t="str">
        <f>IF(AND('Mapa final'!$AE$11="Muy Alta",'Mapa final'!$AG$11="Leve"),CONCATENATE("R2C",'Mapa final'!$S$11),"")</f>
        <v/>
      </c>
      <c r="Q10" s="147" t="str">
        <f>IF(AND('Mapa final'!$AE$11="Muy Alta",'Mapa final'!$AG$11="Leve"),CONCATENATE("R2C",'Mapa final'!$S$11),"")</f>
        <v/>
      </c>
      <c r="R10" s="147" t="str">
        <f>IF(AND('Mapa final'!$AE$11="Muy Alta",'Mapa final'!$AG$11="Leve"),CONCATENATE("R2C",'Mapa final'!$S$11),"")</f>
        <v/>
      </c>
      <c r="S10" s="147" t="str">
        <f>IF(AND('Mapa final'!$AE$11="Muy Alta",'Mapa final'!$AG$11="Leve"),CONCATENATE("R2C",'Mapa final'!$S$11),"")</f>
        <v/>
      </c>
      <c r="T10" s="147" t="str">
        <f>IF(AND('Mapa final'!$AE$11="Muy Alta",'Mapa final'!$AG$11="Leve"),CONCATENATE("R2C",'Mapa final'!$S$11),"")</f>
        <v/>
      </c>
      <c r="U10" s="45" t="str">
        <f>IF(AND('Mapa final'!$AE$11="Muy Alta",'Mapa final'!$AG$11="Leve"),CONCATENATE("R2C",'Mapa final'!$S$11),"")</f>
        <v/>
      </c>
      <c r="V10" s="44" t="str">
        <f>IF(AND('Mapa final'!$AE$11="Muy Alta",'Mapa final'!$AG$11="Leve"),CONCATENATE("R2C",'Mapa final'!$S$11),"")</f>
        <v/>
      </c>
      <c r="W10" s="147" t="str">
        <f>IF(AND('Mapa final'!$AE$11="Muy Alta",'Mapa final'!$AG$11="Leve"),CONCATENATE("R2C",'Mapa final'!$S$11),"")</f>
        <v/>
      </c>
      <c r="X10" s="147" t="str">
        <f>IF(AND('Mapa final'!$AE$11="Muy Alta",'Mapa final'!$AG$11="Leve"),CONCATENATE("R2C",'Mapa final'!$S$11),"")</f>
        <v/>
      </c>
      <c r="Y10" s="147" t="str">
        <f>IF(AND('Mapa final'!$AE$11="Muy Alta",'Mapa final'!$AG$11="Leve"),CONCATENATE("R2C",'Mapa final'!$S$11),"")</f>
        <v/>
      </c>
      <c r="Z10" s="147" t="str">
        <f>IF(AND('Mapa final'!$AE$11="Muy Alta",'Mapa final'!$AG$11="Leve"),CONCATENATE("R2C",'Mapa final'!$S$11),"")</f>
        <v/>
      </c>
      <c r="AA10" s="45" t="str">
        <f>IF(AND('Mapa final'!$AE$11="Muy Alta",'Mapa final'!$AG$11="Leve"),CONCATENATE("R2C",'Mapa final'!$S$11),"")</f>
        <v/>
      </c>
      <c r="AB10" s="44" t="str">
        <f>IF(AND('Mapa final'!$AE$11="Muy Alta",'Mapa final'!$AG$11="Leve"),CONCATENATE("R2C",'Mapa final'!$S$11),"")</f>
        <v/>
      </c>
      <c r="AC10" s="147" t="str">
        <f>IF(AND('Mapa final'!$AE$11="Muy Alta",'Mapa final'!$AG$11="Leve"),CONCATENATE("R2C",'Mapa final'!$S$11),"")</f>
        <v/>
      </c>
      <c r="AD10" s="147" t="str">
        <f>IF(AND('Mapa final'!$AE$11="Muy Alta",'Mapa final'!$AG$11="Leve"),CONCATENATE("R2C",'Mapa final'!$S$11),"")</f>
        <v/>
      </c>
      <c r="AE10" s="147" t="str">
        <f>IF(AND('Mapa final'!$AE$11="Muy Alta",'Mapa final'!$AG$11="Leve"),CONCATENATE("R2C",'Mapa final'!$S$11),"")</f>
        <v/>
      </c>
      <c r="AF10" s="147" t="str">
        <f>IF(AND('Mapa final'!$AE$11="Muy Alta",'Mapa final'!$AG$11="Leve"),CONCATENATE("R2C",'Mapa final'!$S$11),"")</f>
        <v/>
      </c>
      <c r="AG10" s="147" t="str">
        <f>IF(AND('Mapa final'!$AE$11="Muy Alta",'Mapa final'!$AG$11="Leve"),CONCATENATE("R2C",'Mapa final'!$S$11),"")</f>
        <v/>
      </c>
      <c r="AH10" s="46" t="str">
        <f>IF(AND('Mapa final'!$AE$11="Muy Alta",'Mapa final'!$AG$11="Catastrófico"),CONCATENATE("R2C",'Mapa final'!$S$11),"")</f>
        <v/>
      </c>
      <c r="AI10" s="149" t="str">
        <f>IF(AND('Mapa final'!$AE$11="Muy Alta",'Mapa final'!$AG$11="Catastrófico"),CONCATENATE("R2C",'Mapa final'!$S$11),"")</f>
        <v/>
      </c>
      <c r="AJ10" s="149" t="str">
        <f>IF(AND('Mapa final'!$AE$11="Muy Alta",'Mapa final'!$AG$11="Catastrófico"),CONCATENATE("R2C",'Mapa final'!$S$11),"")</f>
        <v/>
      </c>
      <c r="AK10" s="149" t="str">
        <f>IF(AND('Mapa final'!$AE$11="Muy Alta",'Mapa final'!$AG$11="Catastrófico"),CONCATENATE("R2C",'Mapa final'!$S$11),"")</f>
        <v/>
      </c>
      <c r="AL10" s="149" t="str">
        <f>IF(AND('Mapa final'!$AE$11="Muy Alta",'Mapa final'!$AG$11="Catastrófico"),CONCATENATE("R2C",'Mapa final'!$S$11),"")</f>
        <v/>
      </c>
      <c r="AM10" s="47" t="str">
        <f>IF(AND('Mapa final'!$AE$11="Muy Alta",'Mapa final'!$AG$11="Catastrófico"),CONCATENATE("R2C",'Mapa final'!$S$11),"")</f>
        <v/>
      </c>
      <c r="AN10" s="70"/>
      <c r="AO10" s="339"/>
      <c r="AP10" s="340"/>
      <c r="AQ10" s="340"/>
      <c r="AR10" s="340"/>
      <c r="AS10" s="340"/>
      <c r="AT10" s="341"/>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278"/>
      <c r="C11" s="278"/>
      <c r="D11" s="279"/>
      <c r="E11" s="319"/>
      <c r="F11" s="320"/>
      <c r="G11" s="320"/>
      <c r="H11" s="320"/>
      <c r="I11" s="320"/>
      <c r="J11" s="44" t="str">
        <f>IF(AND('Mapa final'!$AE$11="Muy Alta",'Mapa final'!$AG$11="Leve"),CONCATENATE("R2C",'Mapa final'!$S$11),"")</f>
        <v/>
      </c>
      <c r="K11" s="147" t="str">
        <f>IF(AND('Mapa final'!$AE$11="Muy Alta",'Mapa final'!$AG$11="Leve"),CONCATENATE("R2C",'Mapa final'!$S$11),"")</f>
        <v/>
      </c>
      <c r="L11" s="147" t="str">
        <f>IF(AND('Mapa final'!$AE$11="Muy Alta",'Mapa final'!$AG$11="Leve"),CONCATENATE("R2C",'Mapa final'!$S$11),"")</f>
        <v/>
      </c>
      <c r="M11" s="147" t="str">
        <f>IF(AND('Mapa final'!$AE$11="Muy Alta",'Mapa final'!$AG$11="Leve"),CONCATENATE("R2C",'Mapa final'!$S$11),"")</f>
        <v/>
      </c>
      <c r="N11" s="147" t="str">
        <f>IF(AND('Mapa final'!$AE$11="Muy Alta",'Mapa final'!$AG$11="Leve"),CONCATENATE("R2C",'Mapa final'!$S$11),"")</f>
        <v/>
      </c>
      <c r="O11" s="45" t="str">
        <f>IF(AND('Mapa final'!$AE$11="Muy Alta",'Mapa final'!$AG$11="Leve"),CONCATENATE("R2C",'Mapa final'!$S$11),"")</f>
        <v/>
      </c>
      <c r="P11" s="44" t="str">
        <f>IF(AND('Mapa final'!$AE$11="Muy Alta",'Mapa final'!$AG$11="Leve"),CONCATENATE("R2C",'Mapa final'!$S$11),"")</f>
        <v/>
      </c>
      <c r="Q11" s="147" t="str">
        <f>IF(AND('Mapa final'!$AE$11="Muy Alta",'Mapa final'!$AG$11="Leve"),CONCATENATE("R2C",'Mapa final'!$S$11),"")</f>
        <v/>
      </c>
      <c r="R11" s="147" t="str">
        <f>IF(AND('Mapa final'!$AE$11="Muy Alta",'Mapa final'!$AG$11="Leve"),CONCATENATE("R2C",'Mapa final'!$S$11),"")</f>
        <v/>
      </c>
      <c r="S11" s="147" t="str">
        <f>IF(AND('Mapa final'!$AE$11="Muy Alta",'Mapa final'!$AG$11="Leve"),CONCATENATE("R2C",'Mapa final'!$S$11),"")</f>
        <v/>
      </c>
      <c r="T11" s="147" t="str">
        <f>IF(AND('Mapa final'!$AE$11="Muy Alta",'Mapa final'!$AG$11="Leve"),CONCATENATE("R2C",'Mapa final'!$S$11),"")</f>
        <v/>
      </c>
      <c r="U11" s="45" t="str">
        <f>IF(AND('Mapa final'!$AE$11="Muy Alta",'Mapa final'!$AG$11="Leve"),CONCATENATE("R2C",'Mapa final'!$S$11),"")</f>
        <v/>
      </c>
      <c r="V11" s="44" t="str">
        <f>IF(AND('Mapa final'!$AE$11="Muy Alta",'Mapa final'!$AG$11="Leve"),CONCATENATE("R2C",'Mapa final'!$S$11),"")</f>
        <v/>
      </c>
      <c r="W11" s="147" t="str">
        <f>IF(AND('Mapa final'!$AE$11="Muy Alta",'Mapa final'!$AG$11="Leve"),CONCATENATE("R2C",'Mapa final'!$S$11),"")</f>
        <v/>
      </c>
      <c r="X11" s="147" t="str">
        <f>IF(AND('Mapa final'!$AE$11="Muy Alta",'Mapa final'!$AG$11="Leve"),CONCATENATE("R2C",'Mapa final'!$S$11),"")</f>
        <v/>
      </c>
      <c r="Y11" s="147" t="str">
        <f>IF(AND('Mapa final'!$AE$11="Muy Alta",'Mapa final'!$AG$11="Leve"),CONCATENATE("R2C",'Mapa final'!$S$11),"")</f>
        <v/>
      </c>
      <c r="Z11" s="147" t="str">
        <f>IF(AND('Mapa final'!$AE$11="Muy Alta",'Mapa final'!$AG$11="Leve"),CONCATENATE("R2C",'Mapa final'!$S$11),"")</f>
        <v/>
      </c>
      <c r="AA11" s="45" t="str">
        <f>IF(AND('Mapa final'!$AE$11="Muy Alta",'Mapa final'!$AG$11="Leve"),CONCATENATE("R2C",'Mapa final'!$S$11),"")</f>
        <v/>
      </c>
      <c r="AB11" s="44" t="str">
        <f>IF(AND('Mapa final'!$AE$11="Muy Alta",'Mapa final'!$AG$11="Leve"),CONCATENATE("R2C",'Mapa final'!$S$11),"")</f>
        <v/>
      </c>
      <c r="AC11" s="147" t="str">
        <f>IF(AND('Mapa final'!$AE$11="Muy Alta",'Mapa final'!$AG$11="Leve"),CONCATENATE("R2C",'Mapa final'!$S$11),"")</f>
        <v/>
      </c>
      <c r="AD11" s="147" t="str">
        <f>IF(AND('Mapa final'!$AE$11="Muy Alta",'Mapa final'!$AG$11="Leve"),CONCATENATE("R2C",'Mapa final'!$S$11),"")</f>
        <v/>
      </c>
      <c r="AE11" s="147" t="str">
        <f>IF(AND('Mapa final'!$AE$11="Muy Alta",'Mapa final'!$AG$11="Leve"),CONCATENATE("R2C",'Mapa final'!$S$11),"")</f>
        <v/>
      </c>
      <c r="AF11" s="147" t="str">
        <f>IF(AND('Mapa final'!$AE$11="Muy Alta",'Mapa final'!$AG$11="Leve"),CONCATENATE("R2C",'Mapa final'!$S$11),"")</f>
        <v/>
      </c>
      <c r="AG11" s="147" t="str">
        <f>IF(AND('Mapa final'!$AE$11="Muy Alta",'Mapa final'!$AG$11="Leve"),CONCATENATE("R2C",'Mapa final'!$S$11),"")</f>
        <v/>
      </c>
      <c r="AH11" s="46" t="str">
        <f>IF(AND('Mapa final'!$AE$11="Muy Alta",'Mapa final'!$AG$11="Catastrófico"),CONCATENATE("R2C",'Mapa final'!$S$11),"")</f>
        <v/>
      </c>
      <c r="AI11" s="149" t="str">
        <f>IF(AND('Mapa final'!$AE$11="Muy Alta",'Mapa final'!$AG$11="Catastrófico"),CONCATENATE("R2C",'Mapa final'!$S$11),"")</f>
        <v/>
      </c>
      <c r="AJ11" s="149" t="str">
        <f>IF(AND('Mapa final'!$AE$11="Muy Alta",'Mapa final'!$AG$11="Catastrófico"),CONCATENATE("R2C",'Mapa final'!$S$11),"")</f>
        <v/>
      </c>
      <c r="AK11" s="149" t="str">
        <f>IF(AND('Mapa final'!$AE$11="Muy Alta",'Mapa final'!$AG$11="Catastrófico"),CONCATENATE("R2C",'Mapa final'!$S$11),"")</f>
        <v/>
      </c>
      <c r="AL11" s="149" t="str">
        <f>IF(AND('Mapa final'!$AE$11="Muy Alta",'Mapa final'!$AG$11="Catastrófico"),CONCATENATE("R2C",'Mapa final'!$S$11),"")</f>
        <v/>
      </c>
      <c r="AM11" s="47" t="str">
        <f>IF(AND('Mapa final'!$AE$11="Muy Alta",'Mapa final'!$AG$11="Catastrófico"),CONCATENATE("R2C",'Mapa final'!$S$11),"")</f>
        <v/>
      </c>
      <c r="AN11" s="70"/>
      <c r="AO11" s="339"/>
      <c r="AP11" s="340"/>
      <c r="AQ11" s="340"/>
      <c r="AR11" s="340"/>
      <c r="AS11" s="340"/>
      <c r="AT11" s="341"/>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278"/>
      <c r="C12" s="278"/>
      <c r="D12" s="279"/>
      <c r="E12" s="319"/>
      <c r="F12" s="320"/>
      <c r="G12" s="320"/>
      <c r="H12" s="320"/>
      <c r="I12" s="320"/>
      <c r="J12" s="44" t="str">
        <f>IF(AND('Mapa final'!$AE$11="Muy Alta",'Mapa final'!$AG$11="Leve"),CONCATENATE("R2C",'Mapa final'!$S$11),"")</f>
        <v/>
      </c>
      <c r="K12" s="147" t="str">
        <f>IF(AND('Mapa final'!$AE$11="Muy Alta",'Mapa final'!$AG$11="Leve"),CONCATENATE("R2C",'Mapa final'!$S$11),"")</f>
        <v/>
      </c>
      <c r="L12" s="147" t="str">
        <f>IF(AND('Mapa final'!$AE$11="Muy Alta",'Mapa final'!$AG$11="Leve"),CONCATENATE("R2C",'Mapa final'!$S$11),"")</f>
        <v/>
      </c>
      <c r="M12" s="147" t="str">
        <f>IF(AND('Mapa final'!$AE$11="Muy Alta",'Mapa final'!$AG$11="Leve"),CONCATENATE("R2C",'Mapa final'!$S$11),"")</f>
        <v/>
      </c>
      <c r="N12" s="147" t="str">
        <f>IF(AND('Mapa final'!$AE$11="Muy Alta",'Mapa final'!$AG$11="Leve"),CONCATENATE("R2C",'Mapa final'!$S$11),"")</f>
        <v/>
      </c>
      <c r="O12" s="45" t="str">
        <f>IF(AND('Mapa final'!$AE$11="Muy Alta",'Mapa final'!$AG$11="Leve"),CONCATENATE("R2C",'Mapa final'!$S$11),"")</f>
        <v/>
      </c>
      <c r="P12" s="44" t="str">
        <f>IF(AND('Mapa final'!$AE$11="Muy Alta",'Mapa final'!$AG$11="Leve"),CONCATENATE("R2C",'Mapa final'!$S$11),"")</f>
        <v/>
      </c>
      <c r="Q12" s="147" t="str">
        <f>IF(AND('Mapa final'!$AE$11="Muy Alta",'Mapa final'!$AG$11="Leve"),CONCATENATE("R2C",'Mapa final'!$S$11),"")</f>
        <v/>
      </c>
      <c r="R12" s="147" t="str">
        <f>IF(AND('Mapa final'!$AE$11="Muy Alta",'Mapa final'!$AG$11="Leve"),CONCATENATE("R2C",'Mapa final'!$S$11),"")</f>
        <v/>
      </c>
      <c r="S12" s="147" t="str">
        <f>IF(AND('Mapa final'!$AE$11="Muy Alta",'Mapa final'!$AG$11="Leve"),CONCATENATE("R2C",'Mapa final'!$S$11),"")</f>
        <v/>
      </c>
      <c r="T12" s="147" t="str">
        <f>IF(AND('Mapa final'!$AE$11="Muy Alta",'Mapa final'!$AG$11="Leve"),CONCATENATE("R2C",'Mapa final'!$S$11),"")</f>
        <v/>
      </c>
      <c r="U12" s="45" t="str">
        <f>IF(AND('Mapa final'!$AE$11="Muy Alta",'Mapa final'!$AG$11="Leve"),CONCATENATE("R2C",'Mapa final'!$S$11),"")</f>
        <v/>
      </c>
      <c r="V12" s="44" t="str">
        <f>IF(AND('Mapa final'!$AE$11="Muy Alta",'Mapa final'!$AG$11="Leve"),CONCATENATE("R2C",'Mapa final'!$S$11),"")</f>
        <v/>
      </c>
      <c r="W12" s="147" t="str">
        <f>IF(AND('Mapa final'!$AE$11="Muy Alta",'Mapa final'!$AG$11="Leve"),CONCATENATE("R2C",'Mapa final'!$S$11),"")</f>
        <v/>
      </c>
      <c r="X12" s="147" t="str">
        <f>IF(AND('Mapa final'!$AE$11="Muy Alta",'Mapa final'!$AG$11="Leve"),CONCATENATE("R2C",'Mapa final'!$S$11),"")</f>
        <v/>
      </c>
      <c r="Y12" s="147" t="str">
        <f>IF(AND('Mapa final'!$AE$11="Muy Alta",'Mapa final'!$AG$11="Leve"),CONCATENATE("R2C",'Mapa final'!$S$11),"")</f>
        <v/>
      </c>
      <c r="Z12" s="147" t="str">
        <f>IF(AND('Mapa final'!$AE$11="Muy Alta",'Mapa final'!$AG$11="Leve"),CONCATENATE("R2C",'Mapa final'!$S$11),"")</f>
        <v/>
      </c>
      <c r="AA12" s="45" t="str">
        <f>IF(AND('Mapa final'!$AE$11="Muy Alta",'Mapa final'!$AG$11="Leve"),CONCATENATE("R2C",'Mapa final'!$S$11),"")</f>
        <v/>
      </c>
      <c r="AB12" s="44" t="str">
        <f>IF(AND('Mapa final'!$AE$11="Muy Alta",'Mapa final'!$AG$11="Leve"),CONCATENATE("R2C",'Mapa final'!$S$11),"")</f>
        <v/>
      </c>
      <c r="AC12" s="147" t="str">
        <f>IF(AND('Mapa final'!$AE$11="Muy Alta",'Mapa final'!$AG$11="Leve"),CONCATENATE("R2C",'Mapa final'!$S$11),"")</f>
        <v/>
      </c>
      <c r="AD12" s="147" t="str">
        <f>IF(AND('Mapa final'!$AE$11="Muy Alta",'Mapa final'!$AG$11="Leve"),CONCATENATE("R2C",'Mapa final'!$S$11),"")</f>
        <v/>
      </c>
      <c r="AE12" s="147" t="str">
        <f>IF(AND('Mapa final'!$AE$11="Muy Alta",'Mapa final'!$AG$11="Leve"),CONCATENATE("R2C",'Mapa final'!$S$11),"")</f>
        <v/>
      </c>
      <c r="AF12" s="147" t="str">
        <f>IF(AND('Mapa final'!$AE$11="Muy Alta",'Mapa final'!$AG$11="Leve"),CONCATENATE("R2C",'Mapa final'!$S$11),"")</f>
        <v/>
      </c>
      <c r="AG12" s="147" t="str">
        <f>IF(AND('Mapa final'!$AE$11="Muy Alta",'Mapa final'!$AG$11="Leve"),CONCATENATE("R2C",'Mapa final'!$S$11),"")</f>
        <v/>
      </c>
      <c r="AH12" s="46" t="str">
        <f>IF(AND('Mapa final'!$AE$11="Muy Alta",'Mapa final'!$AG$11="Catastrófico"),CONCATENATE("R2C",'Mapa final'!$S$11),"")</f>
        <v/>
      </c>
      <c r="AI12" s="149" t="str">
        <f>IF(AND('Mapa final'!$AE$11="Muy Alta",'Mapa final'!$AG$11="Catastrófico"),CONCATENATE("R2C",'Mapa final'!$S$11),"")</f>
        <v/>
      </c>
      <c r="AJ12" s="149" t="str">
        <f>IF(AND('Mapa final'!$AE$11="Muy Alta",'Mapa final'!$AG$11="Catastrófico"),CONCATENATE("R2C",'Mapa final'!$S$11),"")</f>
        <v/>
      </c>
      <c r="AK12" s="149" t="str">
        <f>IF(AND('Mapa final'!$AE$11="Muy Alta",'Mapa final'!$AG$11="Catastrófico"),CONCATENATE("R2C",'Mapa final'!$S$11),"")</f>
        <v/>
      </c>
      <c r="AL12" s="149" t="str">
        <f>IF(AND('Mapa final'!$AE$11="Muy Alta",'Mapa final'!$AG$11="Catastrófico"),CONCATENATE("R2C",'Mapa final'!$S$11),"")</f>
        <v/>
      </c>
      <c r="AM12" s="47" t="str">
        <f>IF(AND('Mapa final'!$AE$11="Muy Alta",'Mapa final'!$AG$11="Catastrófico"),CONCATENATE("R2C",'Mapa final'!$S$11),"")</f>
        <v/>
      </c>
      <c r="AN12" s="70"/>
      <c r="AO12" s="339"/>
      <c r="AP12" s="340"/>
      <c r="AQ12" s="340"/>
      <c r="AR12" s="340"/>
      <c r="AS12" s="340"/>
      <c r="AT12" s="341"/>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278"/>
      <c r="C13" s="278"/>
      <c r="D13" s="279"/>
      <c r="E13" s="319"/>
      <c r="F13" s="320"/>
      <c r="G13" s="320"/>
      <c r="H13" s="320"/>
      <c r="I13" s="320"/>
      <c r="J13" s="44" t="str">
        <f>IF(AND('Mapa final'!$AE$11="Muy Alta",'Mapa final'!$AG$11="Leve"),CONCATENATE("R2C",'Mapa final'!$S$11),"")</f>
        <v/>
      </c>
      <c r="K13" s="147" t="str">
        <f>IF(AND('Mapa final'!$AE$11="Muy Alta",'Mapa final'!$AG$11="Leve"),CONCATENATE("R2C",'Mapa final'!$S$11),"")</f>
        <v/>
      </c>
      <c r="L13" s="147" t="str">
        <f>IF(AND('Mapa final'!$AE$11="Muy Alta",'Mapa final'!$AG$11="Leve"),CONCATENATE("R2C",'Mapa final'!$S$11),"")</f>
        <v/>
      </c>
      <c r="M13" s="147" t="str">
        <f>IF(AND('Mapa final'!$AE$11="Muy Alta",'Mapa final'!$AG$11="Leve"),CONCATENATE("R2C",'Mapa final'!$S$11),"")</f>
        <v/>
      </c>
      <c r="N13" s="147" t="str">
        <f>IF(AND('Mapa final'!$AE$11="Muy Alta",'Mapa final'!$AG$11="Leve"),CONCATENATE("R2C",'Mapa final'!$S$11),"")</f>
        <v/>
      </c>
      <c r="O13" s="45" t="str">
        <f>IF(AND('Mapa final'!$AE$11="Muy Alta",'Mapa final'!$AG$11="Leve"),CONCATENATE("R2C",'Mapa final'!$S$11),"")</f>
        <v/>
      </c>
      <c r="P13" s="44" t="str">
        <f>IF(AND('Mapa final'!$AE$11="Muy Alta",'Mapa final'!$AG$11="Leve"),CONCATENATE("R2C",'Mapa final'!$S$11),"")</f>
        <v/>
      </c>
      <c r="Q13" s="147" t="str">
        <f>IF(AND('Mapa final'!$AE$11="Muy Alta",'Mapa final'!$AG$11="Leve"),CONCATENATE("R2C",'Mapa final'!$S$11),"")</f>
        <v/>
      </c>
      <c r="R13" s="147" t="str">
        <f>IF(AND('Mapa final'!$AE$11="Muy Alta",'Mapa final'!$AG$11="Leve"),CONCATENATE("R2C",'Mapa final'!$S$11),"")</f>
        <v/>
      </c>
      <c r="S13" s="147" t="str">
        <f>IF(AND('Mapa final'!$AE$11="Muy Alta",'Mapa final'!$AG$11="Leve"),CONCATENATE("R2C",'Mapa final'!$S$11),"")</f>
        <v/>
      </c>
      <c r="T13" s="147" t="str">
        <f>IF(AND('Mapa final'!$AE$11="Muy Alta",'Mapa final'!$AG$11="Leve"),CONCATENATE("R2C",'Mapa final'!$S$11),"")</f>
        <v/>
      </c>
      <c r="U13" s="45" t="str">
        <f>IF(AND('Mapa final'!$AE$11="Muy Alta",'Mapa final'!$AG$11="Leve"),CONCATENATE("R2C",'Mapa final'!$S$11),"")</f>
        <v/>
      </c>
      <c r="V13" s="44" t="str">
        <f>IF(AND('Mapa final'!$AE$11="Muy Alta",'Mapa final'!$AG$11="Leve"),CONCATENATE("R2C",'Mapa final'!$S$11),"")</f>
        <v/>
      </c>
      <c r="W13" s="147" t="str">
        <f>IF(AND('Mapa final'!$AE$11="Muy Alta",'Mapa final'!$AG$11="Leve"),CONCATENATE("R2C",'Mapa final'!$S$11),"")</f>
        <v/>
      </c>
      <c r="X13" s="147" t="str">
        <f>IF(AND('Mapa final'!$AE$11="Muy Alta",'Mapa final'!$AG$11="Leve"),CONCATENATE("R2C",'Mapa final'!$S$11),"")</f>
        <v/>
      </c>
      <c r="Y13" s="147" t="str">
        <f>IF(AND('Mapa final'!$AE$11="Muy Alta",'Mapa final'!$AG$11="Leve"),CONCATENATE("R2C",'Mapa final'!$S$11),"")</f>
        <v/>
      </c>
      <c r="Z13" s="147" t="str">
        <f>IF(AND('Mapa final'!$AE$11="Muy Alta",'Mapa final'!$AG$11="Leve"),CONCATENATE("R2C",'Mapa final'!$S$11),"")</f>
        <v/>
      </c>
      <c r="AA13" s="45" t="str">
        <f>IF(AND('Mapa final'!$AE$11="Muy Alta",'Mapa final'!$AG$11="Leve"),CONCATENATE("R2C",'Mapa final'!$S$11),"")</f>
        <v/>
      </c>
      <c r="AB13" s="44" t="str">
        <f>IF(AND('Mapa final'!$AE$11="Muy Alta",'Mapa final'!$AG$11="Leve"),CONCATENATE("R2C",'Mapa final'!$S$11),"")</f>
        <v/>
      </c>
      <c r="AC13" s="147" t="str">
        <f>IF(AND('Mapa final'!$AE$11="Muy Alta",'Mapa final'!$AG$11="Leve"),CONCATENATE("R2C",'Mapa final'!$S$11),"")</f>
        <v/>
      </c>
      <c r="AD13" s="147" t="str">
        <f>IF(AND('Mapa final'!$AE$11="Muy Alta",'Mapa final'!$AG$11="Leve"),CONCATENATE("R2C",'Mapa final'!$S$11),"")</f>
        <v/>
      </c>
      <c r="AE13" s="147" t="str">
        <f>IF(AND('Mapa final'!$AE$11="Muy Alta",'Mapa final'!$AG$11="Leve"),CONCATENATE("R2C",'Mapa final'!$S$11),"")</f>
        <v/>
      </c>
      <c r="AF13" s="147" t="str">
        <f>IF(AND('Mapa final'!$AE$11="Muy Alta",'Mapa final'!$AG$11="Leve"),CONCATENATE("R2C",'Mapa final'!$S$11),"")</f>
        <v/>
      </c>
      <c r="AG13" s="147" t="str">
        <f>IF(AND('Mapa final'!$AE$11="Muy Alta",'Mapa final'!$AG$11="Leve"),CONCATENATE("R2C",'Mapa final'!$S$11),"")</f>
        <v/>
      </c>
      <c r="AH13" s="46" t="str">
        <f>IF(AND('Mapa final'!$AE$11="Muy Alta",'Mapa final'!$AG$11="Catastrófico"),CONCATENATE("R2C",'Mapa final'!$S$11),"")</f>
        <v/>
      </c>
      <c r="AI13" s="149" t="str">
        <f>IF(AND('Mapa final'!$AE$11="Muy Alta",'Mapa final'!$AG$11="Catastrófico"),CONCATENATE("R2C",'Mapa final'!$S$11),"")</f>
        <v/>
      </c>
      <c r="AJ13" s="149" t="str">
        <f>IF(AND('Mapa final'!$AE$11="Muy Alta",'Mapa final'!$AG$11="Catastrófico"),CONCATENATE("R2C",'Mapa final'!$S$11),"")</f>
        <v/>
      </c>
      <c r="AK13" s="149" t="str">
        <f>IF(AND('Mapa final'!$AE$11="Muy Alta",'Mapa final'!$AG$11="Catastrófico"),CONCATENATE("R2C",'Mapa final'!$S$11),"")</f>
        <v/>
      </c>
      <c r="AL13" s="149" t="str">
        <f>IF(AND('Mapa final'!$AE$11="Muy Alta",'Mapa final'!$AG$11="Catastrófico"),CONCATENATE("R2C",'Mapa final'!$S$11),"")</f>
        <v/>
      </c>
      <c r="AM13" s="47" t="str">
        <f>IF(AND('Mapa final'!$AE$11="Muy Alta",'Mapa final'!$AG$11="Catastrófico"),CONCATENATE("R2C",'Mapa final'!$S$11),"")</f>
        <v/>
      </c>
      <c r="AN13" s="70"/>
      <c r="AO13" s="339"/>
      <c r="AP13" s="340"/>
      <c r="AQ13" s="340"/>
      <c r="AR13" s="340"/>
      <c r="AS13" s="340"/>
      <c r="AT13" s="341"/>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278"/>
      <c r="C14" s="278"/>
      <c r="D14" s="279"/>
      <c r="E14" s="319"/>
      <c r="F14" s="320"/>
      <c r="G14" s="320"/>
      <c r="H14" s="320"/>
      <c r="I14" s="320"/>
      <c r="J14" s="44" t="str">
        <f>IF(AND('Mapa final'!$AE$11="Muy Alta",'Mapa final'!$AG$11="Leve"),CONCATENATE("R2C",'Mapa final'!$S$11),"")</f>
        <v/>
      </c>
      <c r="K14" s="147" t="str">
        <f>IF(AND('Mapa final'!$AE$11="Muy Alta",'Mapa final'!$AG$11="Leve"),CONCATENATE("R2C",'Mapa final'!$S$11),"")</f>
        <v/>
      </c>
      <c r="L14" s="147" t="str">
        <f>IF(AND('Mapa final'!$AE$11="Muy Alta",'Mapa final'!$AG$11="Leve"),CONCATENATE("R2C",'Mapa final'!$S$11),"")</f>
        <v/>
      </c>
      <c r="M14" s="147" t="str">
        <f>IF(AND('Mapa final'!$AE$11="Muy Alta",'Mapa final'!$AG$11="Leve"),CONCATENATE("R2C",'Mapa final'!$S$11),"")</f>
        <v/>
      </c>
      <c r="N14" s="147" t="str">
        <f>IF(AND('Mapa final'!$AE$11="Muy Alta",'Mapa final'!$AG$11="Leve"),CONCATENATE("R2C",'Mapa final'!$S$11),"")</f>
        <v/>
      </c>
      <c r="O14" s="45" t="str">
        <f>IF(AND('Mapa final'!$AE$11="Muy Alta",'Mapa final'!$AG$11="Leve"),CONCATENATE("R2C",'Mapa final'!$S$11),"")</f>
        <v/>
      </c>
      <c r="P14" s="44" t="str">
        <f>IF(AND('Mapa final'!$AE$11="Muy Alta",'Mapa final'!$AG$11="Leve"),CONCATENATE("R2C",'Mapa final'!$S$11),"")</f>
        <v/>
      </c>
      <c r="Q14" s="147" t="str">
        <f>IF(AND('Mapa final'!$AE$11="Muy Alta",'Mapa final'!$AG$11="Leve"),CONCATENATE("R2C",'Mapa final'!$S$11),"")</f>
        <v/>
      </c>
      <c r="R14" s="147" t="str">
        <f>IF(AND('Mapa final'!$AE$11="Muy Alta",'Mapa final'!$AG$11="Leve"),CONCATENATE("R2C",'Mapa final'!$S$11),"")</f>
        <v/>
      </c>
      <c r="S14" s="147" t="str">
        <f>IF(AND('Mapa final'!$AE$11="Muy Alta",'Mapa final'!$AG$11="Leve"),CONCATENATE("R2C",'Mapa final'!$S$11),"")</f>
        <v/>
      </c>
      <c r="T14" s="147" t="str">
        <f>IF(AND('Mapa final'!$AE$11="Muy Alta",'Mapa final'!$AG$11="Leve"),CONCATENATE("R2C",'Mapa final'!$S$11),"")</f>
        <v/>
      </c>
      <c r="U14" s="45" t="str">
        <f>IF(AND('Mapa final'!$AE$11="Muy Alta",'Mapa final'!$AG$11="Leve"),CONCATENATE("R2C",'Mapa final'!$S$11),"")</f>
        <v/>
      </c>
      <c r="V14" s="44" t="str">
        <f>IF(AND('Mapa final'!$AE$11="Muy Alta",'Mapa final'!$AG$11="Leve"),CONCATENATE("R2C",'Mapa final'!$S$11),"")</f>
        <v/>
      </c>
      <c r="W14" s="147" t="str">
        <f>IF(AND('Mapa final'!$AE$11="Muy Alta",'Mapa final'!$AG$11="Leve"),CONCATENATE("R2C",'Mapa final'!$S$11),"")</f>
        <v/>
      </c>
      <c r="X14" s="147" t="str">
        <f>IF(AND('Mapa final'!$AE$11="Muy Alta",'Mapa final'!$AG$11="Leve"),CONCATENATE("R2C",'Mapa final'!$S$11),"")</f>
        <v/>
      </c>
      <c r="Y14" s="147" t="str">
        <f>IF(AND('Mapa final'!$AE$11="Muy Alta",'Mapa final'!$AG$11="Leve"),CONCATENATE("R2C",'Mapa final'!$S$11),"")</f>
        <v/>
      </c>
      <c r="Z14" s="147" t="str">
        <f>IF(AND('Mapa final'!$AE$11="Muy Alta",'Mapa final'!$AG$11="Leve"),CONCATENATE("R2C",'Mapa final'!$S$11),"")</f>
        <v/>
      </c>
      <c r="AA14" s="45" t="str">
        <f>IF(AND('Mapa final'!$AE$11="Muy Alta",'Mapa final'!$AG$11="Leve"),CONCATENATE("R2C",'Mapa final'!$S$11),"")</f>
        <v/>
      </c>
      <c r="AB14" s="44" t="str">
        <f>IF(AND('Mapa final'!$AE$11="Muy Alta",'Mapa final'!$AG$11="Leve"),CONCATENATE("R2C",'Mapa final'!$S$11),"")</f>
        <v/>
      </c>
      <c r="AC14" s="147" t="str">
        <f>IF(AND('Mapa final'!$AE$11="Muy Alta",'Mapa final'!$AG$11="Leve"),CONCATENATE("R2C",'Mapa final'!$S$11),"")</f>
        <v/>
      </c>
      <c r="AD14" s="147" t="str">
        <f>IF(AND('Mapa final'!$AE$11="Muy Alta",'Mapa final'!$AG$11="Leve"),CONCATENATE("R2C",'Mapa final'!$S$11),"")</f>
        <v/>
      </c>
      <c r="AE14" s="147" t="str">
        <f>IF(AND('Mapa final'!$AE$11="Muy Alta",'Mapa final'!$AG$11="Leve"),CONCATENATE("R2C",'Mapa final'!$S$11),"")</f>
        <v/>
      </c>
      <c r="AF14" s="147" t="str">
        <f>IF(AND('Mapa final'!$AE$11="Muy Alta",'Mapa final'!$AG$11="Leve"),CONCATENATE("R2C",'Mapa final'!$S$11),"")</f>
        <v/>
      </c>
      <c r="AG14" s="147" t="str">
        <f>IF(AND('Mapa final'!$AE$11="Muy Alta",'Mapa final'!$AG$11="Leve"),CONCATENATE("R2C",'Mapa final'!$S$11),"")</f>
        <v/>
      </c>
      <c r="AH14" s="46" t="str">
        <f>IF(AND('Mapa final'!$AE$11="Muy Alta",'Mapa final'!$AG$11="Catastrófico"),CONCATENATE("R2C",'Mapa final'!$S$11),"")</f>
        <v/>
      </c>
      <c r="AI14" s="149" t="str">
        <f>IF(AND('Mapa final'!$AE$11="Muy Alta",'Mapa final'!$AG$11="Catastrófico"),CONCATENATE("R2C",'Mapa final'!$S$11),"")</f>
        <v/>
      </c>
      <c r="AJ14" s="149" t="str">
        <f>IF(AND('Mapa final'!$AE$11="Muy Alta",'Mapa final'!$AG$11="Catastrófico"),CONCATENATE("R2C",'Mapa final'!$S$11),"")</f>
        <v/>
      </c>
      <c r="AK14" s="149" t="str">
        <f>IF(AND('Mapa final'!$AE$11="Muy Alta",'Mapa final'!$AG$11="Catastrófico"),CONCATENATE("R2C",'Mapa final'!$S$11),"")</f>
        <v/>
      </c>
      <c r="AL14" s="149" t="str">
        <f>IF(AND('Mapa final'!$AE$11="Muy Alta",'Mapa final'!$AG$11="Catastrófico"),CONCATENATE("R2C",'Mapa final'!$S$11),"")</f>
        <v/>
      </c>
      <c r="AM14" s="47" t="str">
        <f>IF(AND('Mapa final'!$AE$11="Muy Alta",'Mapa final'!$AG$11="Catastrófico"),CONCATENATE("R2C",'Mapa final'!$S$11),"")</f>
        <v/>
      </c>
      <c r="AN14" s="70"/>
      <c r="AO14" s="339"/>
      <c r="AP14" s="340"/>
      <c r="AQ14" s="340"/>
      <c r="AR14" s="340"/>
      <c r="AS14" s="340"/>
      <c r="AT14" s="341"/>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278"/>
      <c r="C15" s="278"/>
      <c r="D15" s="279"/>
      <c r="E15" s="322"/>
      <c r="F15" s="323"/>
      <c r="G15" s="323"/>
      <c r="H15" s="323"/>
      <c r="I15" s="323"/>
      <c r="J15" s="44" t="str">
        <f>IF(AND('Mapa final'!$AE$11="Muy Alta",'Mapa final'!$AG$11="Leve"),CONCATENATE("R2C",'Mapa final'!$S$11),"")</f>
        <v/>
      </c>
      <c r="K15" s="147" t="str">
        <f>IF(AND('Mapa final'!$AE$11="Muy Alta",'Mapa final'!$AG$11="Leve"),CONCATENATE("R2C",'Mapa final'!$S$11),"")</f>
        <v/>
      </c>
      <c r="L15" s="147" t="str">
        <f>IF(AND('Mapa final'!$AE$11="Muy Alta",'Mapa final'!$AG$11="Leve"),CONCATENATE("R2C",'Mapa final'!$S$11),"")</f>
        <v/>
      </c>
      <c r="M15" s="147" t="str">
        <f>IF(AND('Mapa final'!$AE$11="Muy Alta",'Mapa final'!$AG$11="Leve"),CONCATENATE("R2C",'Mapa final'!$S$11),"")</f>
        <v/>
      </c>
      <c r="N15" s="147" t="str">
        <f>IF(AND('Mapa final'!$AE$11="Muy Alta",'Mapa final'!$AG$11="Leve"),CONCATENATE("R2C",'Mapa final'!$S$11),"")</f>
        <v/>
      </c>
      <c r="O15" s="45" t="str">
        <f>IF(AND('Mapa final'!$AE$11="Muy Alta",'Mapa final'!$AG$11="Leve"),CONCATENATE("R2C",'Mapa final'!$S$11),"")</f>
        <v/>
      </c>
      <c r="P15" s="48" t="str">
        <f>IF(AND('Mapa final'!$AE$11="Muy Alta",'Mapa final'!$AG$11="Leve"),CONCATENATE("R2C",'Mapa final'!$S$11),"")</f>
        <v/>
      </c>
      <c r="Q15" s="49" t="str">
        <f>IF(AND('Mapa final'!$AE$11="Muy Alta",'Mapa final'!$AG$11="Leve"),CONCATENATE("R2C",'Mapa final'!$S$11),"")</f>
        <v/>
      </c>
      <c r="R15" s="49" t="str">
        <f>IF(AND('Mapa final'!$AE$11="Muy Alta",'Mapa final'!$AG$11="Leve"),CONCATENATE("R2C",'Mapa final'!$S$11),"")</f>
        <v/>
      </c>
      <c r="S15" s="49" t="str">
        <f>IF(AND('Mapa final'!$AE$11="Muy Alta",'Mapa final'!$AG$11="Leve"),CONCATENATE("R2C",'Mapa final'!$S$11),"")</f>
        <v/>
      </c>
      <c r="T15" s="49" t="str">
        <f>IF(AND('Mapa final'!$AE$11="Muy Alta",'Mapa final'!$AG$11="Leve"),CONCATENATE("R2C",'Mapa final'!$S$11),"")</f>
        <v/>
      </c>
      <c r="U15" s="50" t="str">
        <f>IF(AND('Mapa final'!$AE$11="Muy Alta",'Mapa final'!$AG$11="Leve"),CONCATENATE("R2C",'Mapa final'!$S$11),"")</f>
        <v/>
      </c>
      <c r="V15" s="48" t="str">
        <f>IF(AND('Mapa final'!$AE$11="Muy Alta",'Mapa final'!$AG$11="Leve"),CONCATENATE("R2C",'Mapa final'!$S$11),"")</f>
        <v/>
      </c>
      <c r="W15" s="49" t="str">
        <f>IF(AND('Mapa final'!$AE$11="Muy Alta",'Mapa final'!$AG$11="Leve"),CONCATENATE("R2C",'Mapa final'!$S$11),"")</f>
        <v/>
      </c>
      <c r="X15" s="49" t="str">
        <f>IF(AND('Mapa final'!$AE$11="Muy Alta",'Mapa final'!$AG$11="Leve"),CONCATENATE("R2C",'Mapa final'!$S$11),"")</f>
        <v/>
      </c>
      <c r="Y15" s="49" t="str">
        <f>IF(AND('Mapa final'!$AE$11="Muy Alta",'Mapa final'!$AG$11="Leve"),CONCATENATE("R2C",'Mapa final'!$S$11),"")</f>
        <v/>
      </c>
      <c r="Z15" s="49" t="str">
        <f>IF(AND('Mapa final'!$AE$11="Muy Alta",'Mapa final'!$AG$11="Leve"),CONCATENATE("R2C",'Mapa final'!$S$11),"")</f>
        <v/>
      </c>
      <c r="AA15" s="50" t="str">
        <f>IF(AND('Mapa final'!$AE$11="Muy Alta",'Mapa final'!$AG$11="Leve"),CONCATENATE("R2C",'Mapa final'!$S$11),"")</f>
        <v/>
      </c>
      <c r="AB15" s="48" t="str">
        <f>IF(AND('Mapa final'!$AE$11="Muy Alta",'Mapa final'!$AG$11="Leve"),CONCATENATE("R2C",'Mapa final'!$S$11),"")</f>
        <v/>
      </c>
      <c r="AC15" s="49" t="str">
        <f>IF(AND('Mapa final'!$AE$11="Muy Alta",'Mapa final'!$AG$11="Leve"),CONCATENATE("R2C",'Mapa final'!$S$11),"")</f>
        <v/>
      </c>
      <c r="AD15" s="49" t="str">
        <f>IF(AND('Mapa final'!$AE$11="Muy Alta",'Mapa final'!$AG$11="Leve"),CONCATENATE("R2C",'Mapa final'!$S$11),"")</f>
        <v/>
      </c>
      <c r="AE15" s="49" t="str">
        <f>IF(AND('Mapa final'!$AE$11="Muy Alta",'Mapa final'!$AG$11="Leve"),CONCATENATE("R2C",'Mapa final'!$S$11),"")</f>
        <v/>
      </c>
      <c r="AF15" s="49" t="str">
        <f>IF(AND('Mapa final'!$AE$11="Muy Alta",'Mapa final'!$AG$11="Leve"),CONCATENATE("R2C",'Mapa final'!$S$11),"")</f>
        <v/>
      </c>
      <c r="AG15" s="49" t="str">
        <f>IF(AND('Mapa final'!$AE$11="Muy Alta",'Mapa final'!$AG$11="Leve"),CONCATENATE("R2C",'Mapa final'!$S$11),"")</f>
        <v/>
      </c>
      <c r="AH15" s="51" t="str">
        <f>IF(AND('Mapa final'!$AE$11="Muy Alta",'Mapa final'!$AG$11="Catastrófico"),CONCATENATE("R2C",'Mapa final'!$S$11),"")</f>
        <v/>
      </c>
      <c r="AI15" s="52" t="str">
        <f>IF(AND('Mapa final'!$AE$11="Muy Alta",'Mapa final'!$AG$11="Catastrófico"),CONCATENATE("R2C",'Mapa final'!$S$11),"")</f>
        <v/>
      </c>
      <c r="AJ15" s="52" t="str">
        <f>IF(AND('Mapa final'!$AE$11="Muy Alta",'Mapa final'!$AG$11="Catastrófico"),CONCATENATE("R2C",'Mapa final'!$S$11),"")</f>
        <v/>
      </c>
      <c r="AK15" s="52" t="str">
        <f>IF(AND('Mapa final'!$AE$11="Muy Alta",'Mapa final'!$AG$11="Catastrófico"),CONCATENATE("R2C",'Mapa final'!$S$11),"")</f>
        <v/>
      </c>
      <c r="AL15" s="52" t="str">
        <f>IF(AND('Mapa final'!$AE$11="Muy Alta",'Mapa final'!$AG$11="Catastrófico"),CONCATENATE("R2C",'Mapa final'!$S$11),"")</f>
        <v/>
      </c>
      <c r="AM15" s="53" t="str">
        <f>IF(AND('Mapa final'!$AE$11="Muy Alta",'Mapa final'!$AG$11="Catastrófico"),CONCATENATE("R2C",'Mapa final'!$S$11),"")</f>
        <v/>
      </c>
      <c r="AN15" s="70"/>
      <c r="AO15" s="342"/>
      <c r="AP15" s="343"/>
      <c r="AQ15" s="343"/>
      <c r="AR15" s="343"/>
      <c r="AS15" s="343"/>
      <c r="AT15" s="344"/>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278"/>
      <c r="C16" s="278"/>
      <c r="D16" s="279"/>
      <c r="E16" s="316" t="s">
        <v>114</v>
      </c>
      <c r="F16" s="317"/>
      <c r="G16" s="317"/>
      <c r="H16" s="317"/>
      <c r="I16" s="317"/>
      <c r="J16" s="54" t="str">
        <f>IF(AND('Mapa final'!$AE$11="Alta",'Mapa final'!$AG$11="Leve"),CONCATENATE("R2C",'Mapa final'!$S$11),"")</f>
        <v/>
      </c>
      <c r="K16" s="55" t="str">
        <f>IF(AND('Mapa final'!$AE$11="Alta",'Mapa final'!$AG$11="Leve"),CONCATENATE("R2C",'Mapa final'!$S$11),"")</f>
        <v/>
      </c>
      <c r="L16" s="55" t="str">
        <f>IF(AND('Mapa final'!$AE$11="Alta",'Mapa final'!$AG$11="Leve"),CONCATENATE("R2C",'Mapa final'!$S$11),"")</f>
        <v/>
      </c>
      <c r="M16" s="55" t="str">
        <f>IF(AND('Mapa final'!$AE$11="Alta",'Mapa final'!$AG$11="Leve"),CONCATENATE("R2C",'Mapa final'!$S$11),"")</f>
        <v/>
      </c>
      <c r="N16" s="55" t="str">
        <f>IF(AND('Mapa final'!$AE$11="Alta",'Mapa final'!$AG$11="Leve"),CONCATENATE("R2C",'Mapa final'!$S$11),"")</f>
        <v/>
      </c>
      <c r="O16" s="56" t="str">
        <f>IF(AND('Mapa final'!$AE$11="Alta",'Mapa final'!$AG$11="Leve"),CONCATENATE("R2C",'Mapa final'!$S$11),"")</f>
        <v/>
      </c>
      <c r="P16" s="54" t="str">
        <f>IF(AND('Mapa final'!$AE$11="Alta",'Mapa final'!$AG$11="Leve"),CONCATENATE("R2C",'Mapa final'!$S$11),"")</f>
        <v/>
      </c>
      <c r="Q16" s="55" t="str">
        <f>IF(AND('Mapa final'!$AE$11="Alta",'Mapa final'!$AG$11="Leve"),CONCATENATE("R2C",'Mapa final'!$S$11),"")</f>
        <v/>
      </c>
      <c r="R16" s="55" t="str">
        <f>IF(AND('Mapa final'!$AE$11="Alta",'Mapa final'!$AG$11="Leve"),CONCATENATE("R2C",'Mapa final'!$S$11),"")</f>
        <v/>
      </c>
      <c r="S16" s="55" t="str">
        <f>IF(AND('Mapa final'!$AE$11="Alta",'Mapa final'!$AG$11="Leve"),CONCATENATE("R2C",'Mapa final'!$S$11),"")</f>
        <v/>
      </c>
      <c r="T16" s="55" t="str">
        <f>IF(AND('Mapa final'!$AE$11="Alta",'Mapa final'!$AG$11="Leve"),CONCATENATE("R2C",'Mapa final'!$S$11),"")</f>
        <v/>
      </c>
      <c r="U16" s="56" t="str">
        <f>IF(AND('Mapa final'!$AE$11="Alta",'Mapa final'!$AG$11="Leve"),CONCATENATE("R2C",'Mapa final'!$S$11),"")</f>
        <v/>
      </c>
      <c r="V16" s="38" t="str">
        <f>IF(AND('Mapa final'!$AE$11="Muy Alta",'Mapa final'!$AG$11="Leve"),CONCATENATE("R2C",'Mapa final'!$S$11),"")</f>
        <v/>
      </c>
      <c r="W16" s="39" t="str">
        <f>IF(AND('Mapa final'!$AE$11="Muy Alta",'Mapa final'!$AG$11="Leve"),CONCATENATE("R2C",'Mapa final'!$S$11),"")</f>
        <v/>
      </c>
      <c r="X16" s="39" t="str">
        <f>IF(AND('Mapa final'!$AE$11="Muy Alta",'Mapa final'!$AG$11="Leve"),CONCATENATE("R2C",'Mapa final'!$S$11),"")</f>
        <v/>
      </c>
      <c r="Y16" s="39" t="str">
        <f>IF(AND('Mapa final'!$AE$11="Muy Alta",'Mapa final'!$AG$11="Leve"),CONCATENATE("R2C",'Mapa final'!$S$11),"")</f>
        <v/>
      </c>
      <c r="Z16" s="39" t="str">
        <f>IF(AND('Mapa final'!$AE$11="Muy Alta",'Mapa final'!$AG$11="Leve"),CONCATENATE("R2C",'Mapa final'!$S$11),"")</f>
        <v/>
      </c>
      <c r="AA16" s="40" t="str">
        <f>IF(AND('Mapa final'!$AE$11="Muy Alta",'Mapa final'!$AG$11="Leve"),CONCATENATE("R2C",'Mapa final'!$S$11),"")</f>
        <v/>
      </c>
      <c r="AB16" s="38" t="str">
        <f>IF(AND('Mapa final'!$AE$11="Muy Alta",'Mapa final'!$AG$11="Leve"),CONCATENATE("R2C",'Mapa final'!$S$11),"")</f>
        <v/>
      </c>
      <c r="AC16" s="39" t="str">
        <f>IF(AND('Mapa final'!$AE$11="Muy Alta",'Mapa final'!$AG$11="Leve"),CONCATENATE("R2C",'Mapa final'!$S$11),"")</f>
        <v/>
      </c>
      <c r="AD16" s="39" t="str">
        <f>IF(AND('Mapa final'!$AE$11="Muy Alta",'Mapa final'!$AG$11="Leve"),CONCATENATE("R2C",'Mapa final'!$S$11),"")</f>
        <v/>
      </c>
      <c r="AE16" s="39" t="str">
        <f>IF(AND('Mapa final'!$AE$11="Muy Alta",'Mapa final'!$AG$11="Leve"),CONCATENATE("R2C",'Mapa final'!$S$11),"")</f>
        <v/>
      </c>
      <c r="AF16" s="39" t="str">
        <f>IF(AND('Mapa final'!$AE$11="Muy Alta",'Mapa final'!$AG$11="Leve"),CONCATENATE("R2C",'Mapa final'!$S$11),"")</f>
        <v/>
      </c>
      <c r="AG16" s="40" t="str">
        <f>IF(AND('Mapa final'!$AE$11="Muy Alta",'Mapa final'!$AG$11="Leve"),CONCATENATE("R2C",'Mapa final'!$S$11),"")</f>
        <v/>
      </c>
      <c r="AH16" s="41" t="str">
        <f>IF(AND('Mapa final'!$AE$11="Muy Alta",'Mapa final'!$AG$11="Catastrófico"),CONCATENATE("R2C",'Mapa final'!$S$11),"")</f>
        <v/>
      </c>
      <c r="AI16" s="42" t="str">
        <f>IF(AND('Mapa final'!$AE$11="Muy Alta",'Mapa final'!$AG$11="Catastrófico"),CONCATENATE("R2C",'Mapa final'!$S$11),"")</f>
        <v/>
      </c>
      <c r="AJ16" s="42" t="str">
        <f>IF(AND('Mapa final'!$AE$11="Muy Alta",'Mapa final'!$AG$11="Catastrófico"),CONCATENATE("R2C",'Mapa final'!$S$11),"")</f>
        <v/>
      </c>
      <c r="AK16" s="42" t="str">
        <f>IF(AND('Mapa final'!$AE$11="Muy Alta",'Mapa final'!$AG$11="Catastrófico"),CONCATENATE("R2C",'Mapa final'!$S$11),"")</f>
        <v/>
      </c>
      <c r="AL16" s="42" t="str">
        <f>IF(AND('Mapa final'!$AE$11="Muy Alta",'Mapa final'!$AG$11="Catastrófico"),CONCATENATE("R2C",'Mapa final'!$S$11),"")</f>
        <v/>
      </c>
      <c r="AM16" s="43" t="str">
        <f>IF(AND('Mapa final'!$AE$11="Muy Alta",'Mapa final'!$AG$11="Catastrófico"),CONCATENATE("R2C",'Mapa final'!$S$11),"")</f>
        <v/>
      </c>
      <c r="AN16" s="70"/>
      <c r="AO16" s="326" t="s">
        <v>79</v>
      </c>
      <c r="AP16" s="327"/>
      <c r="AQ16" s="327"/>
      <c r="AR16" s="327"/>
      <c r="AS16" s="327"/>
      <c r="AT16" s="328"/>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278"/>
      <c r="C17" s="278"/>
      <c r="D17" s="279"/>
      <c r="E17" s="335"/>
      <c r="F17" s="320"/>
      <c r="G17" s="320"/>
      <c r="H17" s="320"/>
      <c r="I17" s="320"/>
      <c r="J17" s="57" t="str">
        <f>IF(AND('Mapa final'!$AE$11="Alta",'Mapa final'!$AG$11="Leve"),CONCATENATE("R2C",'Mapa final'!$S$11),"")</f>
        <v/>
      </c>
      <c r="K17" s="148" t="str">
        <f>IF(AND('Mapa final'!$AE$11="Alta",'Mapa final'!$AG$11="Leve"),CONCATENATE("R2C",'Mapa final'!$S$11),"")</f>
        <v/>
      </c>
      <c r="L17" s="148" t="str">
        <f>IF(AND('Mapa final'!$AE$11="Alta",'Mapa final'!$AG$11="Leve"),CONCATENATE("R2C",'Mapa final'!$S$11),"")</f>
        <v/>
      </c>
      <c r="M17" s="148" t="str">
        <f>IF(AND('Mapa final'!$AE$11="Alta",'Mapa final'!$AG$11="Leve"),CONCATENATE("R2C",'Mapa final'!$S$11),"")</f>
        <v/>
      </c>
      <c r="N17" s="148" t="str">
        <f>IF(AND('Mapa final'!$AE$11="Alta",'Mapa final'!$AG$11="Leve"),CONCATENATE("R2C",'Mapa final'!$S$11),"")</f>
        <v/>
      </c>
      <c r="O17" s="58" t="str">
        <f>IF(AND('Mapa final'!$AE$11="Alta",'Mapa final'!$AG$11="Leve"),CONCATENATE("R2C",'Mapa final'!$S$11),"")</f>
        <v/>
      </c>
      <c r="P17" s="57" t="str">
        <f>IF(AND('Mapa final'!$AE$11="Alta",'Mapa final'!$AG$11="Leve"),CONCATENATE("R2C",'Mapa final'!$S$11),"")</f>
        <v/>
      </c>
      <c r="Q17" s="148" t="str">
        <f>IF(AND('Mapa final'!$AE$11="Alta",'Mapa final'!$AG$11="Leve"),CONCATENATE("R2C",'Mapa final'!$S$11),"")</f>
        <v/>
      </c>
      <c r="R17" s="148" t="str">
        <f>IF(AND('Mapa final'!$AE$11="Alta",'Mapa final'!$AG$11="Leve"),CONCATENATE("R2C",'Mapa final'!$S$11),"")</f>
        <v/>
      </c>
      <c r="S17" s="148" t="str">
        <f>IF(AND('Mapa final'!$AE$11="Alta",'Mapa final'!$AG$11="Leve"),CONCATENATE("R2C",'Mapa final'!$S$11),"")</f>
        <v/>
      </c>
      <c r="T17" s="148" t="str">
        <f>IF(AND('Mapa final'!$AE$11="Alta",'Mapa final'!$AG$11="Leve"),CONCATENATE("R2C",'Mapa final'!$S$11),"")</f>
        <v/>
      </c>
      <c r="U17" s="58" t="str">
        <f>IF(AND('Mapa final'!$AE$11="Alta",'Mapa final'!$AG$11="Leve"),CONCATENATE("R2C",'Mapa final'!$S$11),"")</f>
        <v/>
      </c>
      <c r="V17" s="44" t="str">
        <f>IF(AND('Mapa final'!$AE$11="Muy Alta",'Mapa final'!$AG$11="Leve"),CONCATENATE("R2C",'Mapa final'!$S$11),"")</f>
        <v/>
      </c>
      <c r="W17" s="147" t="str">
        <f>IF(AND('Mapa final'!$AE$11="Muy Alta",'Mapa final'!$AG$11="Leve"),CONCATENATE("R2C",'Mapa final'!$S$11),"")</f>
        <v/>
      </c>
      <c r="X17" s="147" t="str">
        <f>IF(AND('Mapa final'!$AE$11="Muy Alta",'Mapa final'!$AG$11="Leve"),CONCATENATE("R2C",'Mapa final'!$S$11),"")</f>
        <v/>
      </c>
      <c r="Y17" s="147" t="str">
        <f>IF(AND('Mapa final'!$AE$11="Muy Alta",'Mapa final'!$AG$11="Leve"),CONCATENATE("R2C",'Mapa final'!$S$11),"")</f>
        <v/>
      </c>
      <c r="Z17" s="147" t="str">
        <f>IF(AND('Mapa final'!$AE$11="Muy Alta",'Mapa final'!$AG$11="Leve"),CONCATENATE("R2C",'Mapa final'!$S$11),"")</f>
        <v/>
      </c>
      <c r="AA17" s="45" t="str">
        <f>IF(AND('Mapa final'!$AE$11="Muy Alta",'Mapa final'!$AG$11="Leve"),CONCATENATE("R2C",'Mapa final'!$S$11),"")</f>
        <v/>
      </c>
      <c r="AB17" s="44" t="str">
        <f>IF(AND('Mapa final'!$AE$11="Muy Alta",'Mapa final'!$AG$11="Leve"),CONCATENATE("R2C",'Mapa final'!$S$11),"")</f>
        <v/>
      </c>
      <c r="AC17" s="147" t="str">
        <f>IF(AND('Mapa final'!$AE$11="Muy Alta",'Mapa final'!$AG$11="Leve"),CONCATENATE("R2C",'Mapa final'!$S$11),"")</f>
        <v/>
      </c>
      <c r="AD17" s="147" t="str">
        <f>IF(AND('Mapa final'!$AE$11="Muy Alta",'Mapa final'!$AG$11="Leve"),CONCATENATE("R2C",'Mapa final'!$S$11),"")</f>
        <v/>
      </c>
      <c r="AE17" s="147" t="str">
        <f>IF(AND('Mapa final'!$AE$11="Muy Alta",'Mapa final'!$AG$11="Leve"),CONCATENATE("R2C",'Mapa final'!$S$11),"")</f>
        <v/>
      </c>
      <c r="AF17" s="147" t="str">
        <f>IF(AND('Mapa final'!$AE$11="Muy Alta",'Mapa final'!$AG$11="Leve"),CONCATENATE("R2C",'Mapa final'!$S$11),"")</f>
        <v/>
      </c>
      <c r="AG17" s="45" t="str">
        <f>IF(AND('Mapa final'!$AE$11="Muy Alta",'Mapa final'!$AG$11="Leve"),CONCATENATE("R2C",'Mapa final'!$S$11),"")</f>
        <v/>
      </c>
      <c r="AH17" s="46" t="str">
        <f>IF(AND('Mapa final'!$AE$11="Muy Alta",'Mapa final'!$AG$11="Catastrófico"),CONCATENATE("R2C",'Mapa final'!$S$11),"")</f>
        <v/>
      </c>
      <c r="AI17" s="149" t="str">
        <f>IF(AND('Mapa final'!$AE$11="Muy Alta",'Mapa final'!$AG$11="Catastrófico"),CONCATENATE("R2C",'Mapa final'!$S$11),"")</f>
        <v/>
      </c>
      <c r="AJ17" s="149" t="str">
        <f>IF(AND('Mapa final'!$AE$11="Muy Alta",'Mapa final'!$AG$11="Catastrófico"),CONCATENATE("R2C",'Mapa final'!$S$11),"")</f>
        <v/>
      </c>
      <c r="AK17" s="149" t="str">
        <f>IF(AND('Mapa final'!$AE$11="Muy Alta",'Mapa final'!$AG$11="Catastrófico"),CONCATENATE("R2C",'Mapa final'!$S$11),"")</f>
        <v/>
      </c>
      <c r="AL17" s="149" t="str">
        <f>IF(AND('Mapa final'!$AE$11="Muy Alta",'Mapa final'!$AG$11="Catastrófico"),CONCATENATE("R2C",'Mapa final'!$S$11),"")</f>
        <v/>
      </c>
      <c r="AM17" s="47" t="str">
        <f>IF(AND('Mapa final'!$AE$11="Muy Alta",'Mapa final'!$AG$11="Catastrófico"),CONCATENATE("R2C",'Mapa final'!$S$11),"")</f>
        <v/>
      </c>
      <c r="AN17" s="70"/>
      <c r="AO17" s="329"/>
      <c r="AP17" s="330"/>
      <c r="AQ17" s="330"/>
      <c r="AR17" s="330"/>
      <c r="AS17" s="330"/>
      <c r="AT17" s="331"/>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278"/>
      <c r="C18" s="278"/>
      <c r="D18" s="279"/>
      <c r="E18" s="319"/>
      <c r="F18" s="320"/>
      <c r="G18" s="320"/>
      <c r="H18" s="320"/>
      <c r="I18" s="320"/>
      <c r="J18" s="57" t="str">
        <f>IF(AND('Mapa final'!$AE$11="Alta",'Mapa final'!$AG$11="Leve"),CONCATENATE("R2C",'Mapa final'!$S$11),"")</f>
        <v/>
      </c>
      <c r="K18" s="148" t="str">
        <f>IF(AND('Mapa final'!$AE$11="Alta",'Mapa final'!$AG$11="Leve"),CONCATENATE("R2C",'Mapa final'!$S$11),"")</f>
        <v/>
      </c>
      <c r="L18" s="148" t="str">
        <f>IF(AND('Mapa final'!$AE$11="Alta",'Mapa final'!$AG$11="Leve"),CONCATENATE("R2C",'Mapa final'!$S$11),"")</f>
        <v/>
      </c>
      <c r="M18" s="148" t="str">
        <f>IF(AND('Mapa final'!$AE$11="Alta",'Mapa final'!$AG$11="Leve"),CONCATENATE("R2C",'Mapa final'!$S$11),"")</f>
        <v/>
      </c>
      <c r="N18" s="148" t="str">
        <f>IF(AND('Mapa final'!$AE$11="Alta",'Mapa final'!$AG$11="Leve"),CONCATENATE("R2C",'Mapa final'!$S$11),"")</f>
        <v/>
      </c>
      <c r="O18" s="58" t="str">
        <f>IF(AND('Mapa final'!$AE$11="Alta",'Mapa final'!$AG$11="Leve"),CONCATENATE("R2C",'Mapa final'!$S$11),"")</f>
        <v/>
      </c>
      <c r="P18" s="57" t="str">
        <f>IF(AND('Mapa final'!$AE$11="Alta",'Mapa final'!$AG$11="Leve"),CONCATENATE("R2C",'Mapa final'!$S$11),"")</f>
        <v/>
      </c>
      <c r="Q18" s="148" t="str">
        <f>IF(AND('Mapa final'!$AE$11="Alta",'Mapa final'!$AG$11="Leve"),CONCATENATE("R2C",'Mapa final'!$S$11),"")</f>
        <v/>
      </c>
      <c r="R18" s="148" t="str">
        <f>IF(AND('Mapa final'!$AE$11="Alta",'Mapa final'!$AG$11="Leve"),CONCATENATE("R2C",'Mapa final'!$S$11),"")</f>
        <v/>
      </c>
      <c r="S18" s="148" t="str">
        <f>IF(AND('Mapa final'!$AE$11="Alta",'Mapa final'!$AG$11="Leve"),CONCATENATE("R2C",'Mapa final'!$S$11),"")</f>
        <v/>
      </c>
      <c r="T18" s="148" t="str">
        <f>IF(AND('Mapa final'!$AE$11="Alta",'Mapa final'!$AG$11="Leve"),CONCATENATE("R2C",'Mapa final'!$S$11),"")</f>
        <v/>
      </c>
      <c r="U18" s="58" t="str">
        <f>IF(AND('Mapa final'!$AE$11="Alta",'Mapa final'!$AG$11="Leve"),CONCATENATE("R2C",'Mapa final'!$S$11),"")</f>
        <v/>
      </c>
      <c r="V18" s="44" t="str">
        <f>IF(AND('Mapa final'!$AE$11="Muy Alta",'Mapa final'!$AG$11="Leve"),CONCATENATE("R2C",'Mapa final'!$S$11),"")</f>
        <v/>
      </c>
      <c r="W18" s="147" t="str">
        <f>IF(AND('Mapa final'!$AE$11="Muy Alta",'Mapa final'!$AG$11="Leve"),CONCATENATE("R2C",'Mapa final'!$S$11),"")</f>
        <v/>
      </c>
      <c r="X18" s="147" t="str">
        <f>IF(AND('Mapa final'!$AE$11="Muy Alta",'Mapa final'!$AG$11="Leve"),CONCATENATE("R2C",'Mapa final'!$S$11),"")</f>
        <v/>
      </c>
      <c r="Y18" s="147" t="str">
        <f>IF(AND('Mapa final'!$AE$11="Muy Alta",'Mapa final'!$AG$11="Leve"),CONCATENATE("R2C",'Mapa final'!$S$11),"")</f>
        <v/>
      </c>
      <c r="Z18" s="147" t="str">
        <f>IF(AND('Mapa final'!$AE$11="Muy Alta",'Mapa final'!$AG$11="Leve"),CONCATENATE("R2C",'Mapa final'!$S$11),"")</f>
        <v/>
      </c>
      <c r="AA18" s="45" t="str">
        <f>IF(AND('Mapa final'!$AE$11="Muy Alta",'Mapa final'!$AG$11="Leve"),CONCATENATE("R2C",'Mapa final'!$S$11),"")</f>
        <v/>
      </c>
      <c r="AB18" s="44" t="str">
        <f>IF(AND('Mapa final'!$AE$11="Muy Alta",'Mapa final'!$AG$11="Leve"),CONCATENATE("R2C",'Mapa final'!$S$11),"")</f>
        <v/>
      </c>
      <c r="AC18" s="147" t="str">
        <f>IF(AND('Mapa final'!$AE$11="Muy Alta",'Mapa final'!$AG$11="Leve"),CONCATENATE("R2C",'Mapa final'!$S$11),"")</f>
        <v/>
      </c>
      <c r="AD18" s="147" t="str">
        <f>IF(AND('Mapa final'!$AE$11="Muy Alta",'Mapa final'!$AG$11="Leve"),CONCATENATE("R2C",'Mapa final'!$S$11),"")</f>
        <v/>
      </c>
      <c r="AE18" s="147" t="str">
        <f>IF(AND('Mapa final'!$AE$11="Muy Alta",'Mapa final'!$AG$11="Leve"),CONCATENATE("R2C",'Mapa final'!$S$11),"")</f>
        <v/>
      </c>
      <c r="AF18" s="147" t="str">
        <f>IF(AND('Mapa final'!$AE$11="Muy Alta",'Mapa final'!$AG$11="Leve"),CONCATENATE("R2C",'Mapa final'!$S$11),"")</f>
        <v/>
      </c>
      <c r="AG18" s="45" t="str">
        <f>IF(AND('Mapa final'!$AE$11="Muy Alta",'Mapa final'!$AG$11="Leve"),CONCATENATE("R2C",'Mapa final'!$S$11),"")</f>
        <v/>
      </c>
      <c r="AH18" s="46" t="str">
        <f>IF(AND('Mapa final'!$AE$11="Muy Alta",'Mapa final'!$AG$11="Catastrófico"),CONCATENATE("R2C",'Mapa final'!$S$11),"")</f>
        <v/>
      </c>
      <c r="AI18" s="149" t="str">
        <f>IF(AND('Mapa final'!$AE$11="Muy Alta",'Mapa final'!$AG$11="Catastrófico"),CONCATENATE("R2C",'Mapa final'!$S$11),"")</f>
        <v/>
      </c>
      <c r="AJ18" s="149" t="str">
        <f>IF(AND('Mapa final'!$AE$11="Muy Alta",'Mapa final'!$AG$11="Catastrófico"),CONCATENATE("R2C",'Mapa final'!$S$11),"")</f>
        <v/>
      </c>
      <c r="AK18" s="149" t="str">
        <f>IF(AND('Mapa final'!$AE$11="Muy Alta",'Mapa final'!$AG$11="Catastrófico"),CONCATENATE("R2C",'Mapa final'!$S$11),"")</f>
        <v/>
      </c>
      <c r="AL18" s="149" t="str">
        <f>IF(AND('Mapa final'!$AE$11="Muy Alta",'Mapa final'!$AG$11="Catastrófico"),CONCATENATE("R2C",'Mapa final'!$S$11),"")</f>
        <v/>
      </c>
      <c r="AM18" s="47" t="str">
        <f>IF(AND('Mapa final'!$AE$11="Muy Alta",'Mapa final'!$AG$11="Catastrófico"),CONCATENATE("R2C",'Mapa final'!$S$11),"")</f>
        <v/>
      </c>
      <c r="AN18" s="70"/>
      <c r="AO18" s="329"/>
      <c r="AP18" s="330"/>
      <c r="AQ18" s="330"/>
      <c r="AR18" s="330"/>
      <c r="AS18" s="330"/>
      <c r="AT18" s="331"/>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278"/>
      <c r="C19" s="278"/>
      <c r="D19" s="279"/>
      <c r="E19" s="319"/>
      <c r="F19" s="320"/>
      <c r="G19" s="320"/>
      <c r="H19" s="320"/>
      <c r="I19" s="320"/>
      <c r="J19" s="57" t="str">
        <f>IF(AND('Mapa final'!$AE$11="Alta",'Mapa final'!$AG$11="Leve"),CONCATENATE("R2C",'Mapa final'!$S$11),"")</f>
        <v/>
      </c>
      <c r="K19" s="148" t="str">
        <f>IF(AND('Mapa final'!$AE$11="Alta",'Mapa final'!$AG$11="Leve"),CONCATENATE("R2C",'Mapa final'!$S$11),"")</f>
        <v/>
      </c>
      <c r="L19" s="148" t="str">
        <f>IF(AND('Mapa final'!$AE$11="Alta",'Mapa final'!$AG$11="Leve"),CONCATENATE("R2C",'Mapa final'!$S$11),"")</f>
        <v/>
      </c>
      <c r="M19" s="148" t="str">
        <f>IF(AND('Mapa final'!$AE$11="Alta",'Mapa final'!$AG$11="Leve"),CONCATENATE("R2C",'Mapa final'!$S$11),"")</f>
        <v/>
      </c>
      <c r="N19" s="148" t="str">
        <f>IF(AND('Mapa final'!$AE$11="Alta",'Mapa final'!$AG$11="Leve"),CONCATENATE("R2C",'Mapa final'!$S$11),"")</f>
        <v/>
      </c>
      <c r="O19" s="58" t="str">
        <f>IF(AND('Mapa final'!$AE$11="Alta",'Mapa final'!$AG$11="Leve"),CONCATENATE("R2C",'Mapa final'!$S$11),"")</f>
        <v/>
      </c>
      <c r="P19" s="57" t="str">
        <f>IF(AND('Mapa final'!$AE$11="Alta",'Mapa final'!$AG$11="Leve"),CONCATENATE("R2C",'Mapa final'!$S$11),"")</f>
        <v/>
      </c>
      <c r="Q19" s="148" t="str">
        <f>IF(AND('Mapa final'!$AE$11="Alta",'Mapa final'!$AG$11="Leve"),CONCATENATE("R2C",'Mapa final'!$S$11),"")</f>
        <v/>
      </c>
      <c r="R19" s="148" t="str">
        <f>IF(AND('Mapa final'!$AE$11="Alta",'Mapa final'!$AG$11="Leve"),CONCATENATE("R2C",'Mapa final'!$S$11),"")</f>
        <v/>
      </c>
      <c r="S19" s="148" t="str">
        <f>IF(AND('Mapa final'!$AE$11="Alta",'Mapa final'!$AG$11="Leve"),CONCATENATE("R2C",'Mapa final'!$S$11),"")</f>
        <v/>
      </c>
      <c r="T19" s="148" t="str">
        <f>IF(AND('Mapa final'!$AE$11="Alta",'Mapa final'!$AG$11="Leve"),CONCATENATE("R2C",'Mapa final'!$S$11),"")</f>
        <v/>
      </c>
      <c r="U19" s="58" t="str">
        <f>IF(AND('Mapa final'!$AE$11="Alta",'Mapa final'!$AG$11="Leve"),CONCATENATE("R2C",'Mapa final'!$S$11),"")</f>
        <v/>
      </c>
      <c r="V19" s="44" t="str">
        <f>IF(AND('Mapa final'!$AE$11="Muy Alta",'Mapa final'!$AG$11="Leve"),CONCATENATE("R2C",'Mapa final'!$S$11),"")</f>
        <v/>
      </c>
      <c r="W19" s="147" t="str">
        <f>IF(AND('Mapa final'!$AE$11="Muy Alta",'Mapa final'!$AG$11="Leve"),CONCATENATE("R2C",'Mapa final'!$S$11),"")</f>
        <v/>
      </c>
      <c r="X19" s="147" t="str">
        <f>IF(AND('Mapa final'!$AE$11="Muy Alta",'Mapa final'!$AG$11="Leve"),CONCATENATE("R2C",'Mapa final'!$S$11),"")</f>
        <v/>
      </c>
      <c r="Y19" s="147" t="str">
        <f>IF(AND('Mapa final'!$AE$11="Muy Alta",'Mapa final'!$AG$11="Leve"),CONCATENATE("R2C",'Mapa final'!$S$11),"")</f>
        <v/>
      </c>
      <c r="Z19" s="147" t="str">
        <f>IF(AND('Mapa final'!$AE$11="Muy Alta",'Mapa final'!$AG$11="Leve"),CONCATENATE("R2C",'Mapa final'!$S$11),"")</f>
        <v/>
      </c>
      <c r="AA19" s="45" t="str">
        <f>IF(AND('Mapa final'!$AE$11="Muy Alta",'Mapa final'!$AG$11="Leve"),CONCATENATE("R2C",'Mapa final'!$S$11),"")</f>
        <v/>
      </c>
      <c r="AB19" s="44" t="str">
        <f>IF(AND('Mapa final'!$AE$11="Muy Alta",'Mapa final'!$AG$11="Leve"),CONCATENATE("R2C",'Mapa final'!$S$11),"")</f>
        <v/>
      </c>
      <c r="AC19" s="147" t="str">
        <f>IF(AND('Mapa final'!$AE$11="Muy Alta",'Mapa final'!$AG$11="Leve"),CONCATENATE("R2C",'Mapa final'!$S$11),"")</f>
        <v/>
      </c>
      <c r="AD19" s="147" t="str">
        <f>IF(AND('Mapa final'!$AE$11="Muy Alta",'Mapa final'!$AG$11="Leve"),CONCATENATE("R2C",'Mapa final'!$S$11),"")</f>
        <v/>
      </c>
      <c r="AE19" s="147" t="str">
        <f>IF(AND('Mapa final'!$AE$11="Muy Alta",'Mapa final'!$AG$11="Leve"),CONCATENATE("R2C",'Mapa final'!$S$11),"")</f>
        <v/>
      </c>
      <c r="AF19" s="147" t="str">
        <f>IF(AND('Mapa final'!$AE$11="Muy Alta",'Mapa final'!$AG$11="Leve"),CONCATENATE("R2C",'Mapa final'!$S$11),"")</f>
        <v/>
      </c>
      <c r="AG19" s="45" t="str">
        <f>IF(AND('Mapa final'!$AE$11="Muy Alta",'Mapa final'!$AG$11="Leve"),CONCATENATE("R2C",'Mapa final'!$S$11),"")</f>
        <v/>
      </c>
      <c r="AH19" s="46" t="str">
        <f>IF(AND('Mapa final'!$AE$11="Muy Alta",'Mapa final'!$AG$11="Catastrófico"),CONCATENATE("R2C",'Mapa final'!$S$11),"")</f>
        <v/>
      </c>
      <c r="AI19" s="149" t="str">
        <f>IF(AND('Mapa final'!$AE$11="Muy Alta",'Mapa final'!$AG$11="Catastrófico"),CONCATENATE("R2C",'Mapa final'!$S$11),"")</f>
        <v/>
      </c>
      <c r="AJ19" s="149" t="str">
        <f>IF(AND('Mapa final'!$AE$11="Muy Alta",'Mapa final'!$AG$11="Catastrófico"),CONCATENATE("R2C",'Mapa final'!$S$11),"")</f>
        <v/>
      </c>
      <c r="AK19" s="149" t="str">
        <f>IF(AND('Mapa final'!$AE$11="Muy Alta",'Mapa final'!$AG$11="Catastrófico"),CONCATENATE("R2C",'Mapa final'!$S$11),"")</f>
        <v/>
      </c>
      <c r="AL19" s="149" t="str">
        <f>IF(AND('Mapa final'!$AE$11="Muy Alta",'Mapa final'!$AG$11="Catastrófico"),CONCATENATE("R2C",'Mapa final'!$S$11),"")</f>
        <v/>
      </c>
      <c r="AM19" s="47" t="str">
        <f>IF(AND('Mapa final'!$AE$11="Muy Alta",'Mapa final'!$AG$11="Catastrófico"),CONCATENATE("R2C",'Mapa final'!$S$11),"")</f>
        <v/>
      </c>
      <c r="AN19" s="70"/>
      <c r="AO19" s="329"/>
      <c r="AP19" s="330"/>
      <c r="AQ19" s="330"/>
      <c r="AR19" s="330"/>
      <c r="AS19" s="330"/>
      <c r="AT19" s="331"/>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278"/>
      <c r="C20" s="278"/>
      <c r="D20" s="279"/>
      <c r="E20" s="319"/>
      <c r="F20" s="320"/>
      <c r="G20" s="320"/>
      <c r="H20" s="320"/>
      <c r="I20" s="320"/>
      <c r="J20" s="57" t="str">
        <f>IF(AND('Mapa final'!$AE$11="Alta",'Mapa final'!$AG$11="Leve"),CONCATENATE("R2C",'Mapa final'!$S$11),"")</f>
        <v/>
      </c>
      <c r="K20" s="148" t="str">
        <f>IF(AND('Mapa final'!$AE$11="Alta",'Mapa final'!$AG$11="Leve"),CONCATENATE("R2C",'Mapa final'!$S$11),"")</f>
        <v/>
      </c>
      <c r="L20" s="148" t="str">
        <f>IF(AND('Mapa final'!$AE$11="Alta",'Mapa final'!$AG$11="Leve"),CONCATENATE("R2C",'Mapa final'!$S$11),"")</f>
        <v/>
      </c>
      <c r="M20" s="148" t="str">
        <f>IF(AND('Mapa final'!$AE$11="Alta",'Mapa final'!$AG$11="Leve"),CONCATENATE("R2C",'Mapa final'!$S$11),"")</f>
        <v/>
      </c>
      <c r="N20" s="148" t="str">
        <f>IF(AND('Mapa final'!$AE$11="Alta",'Mapa final'!$AG$11="Leve"),CONCATENATE("R2C",'Mapa final'!$S$11),"")</f>
        <v/>
      </c>
      <c r="O20" s="58" t="str">
        <f>IF(AND('Mapa final'!$AE$11="Alta",'Mapa final'!$AG$11="Leve"),CONCATENATE("R2C",'Mapa final'!$S$11),"")</f>
        <v/>
      </c>
      <c r="P20" s="57" t="str">
        <f>IF(AND('Mapa final'!$AE$11="Alta",'Mapa final'!$AG$11="Leve"),CONCATENATE("R2C",'Mapa final'!$S$11),"")</f>
        <v/>
      </c>
      <c r="Q20" s="148" t="str">
        <f>IF(AND('Mapa final'!$AE$11="Alta",'Mapa final'!$AG$11="Leve"),CONCATENATE("R2C",'Mapa final'!$S$11),"")</f>
        <v/>
      </c>
      <c r="R20" s="148" t="str">
        <f>IF(AND('Mapa final'!$AE$11="Alta",'Mapa final'!$AG$11="Leve"),CONCATENATE("R2C",'Mapa final'!$S$11),"")</f>
        <v/>
      </c>
      <c r="S20" s="148" t="str">
        <f>IF(AND('Mapa final'!$AE$11="Alta",'Mapa final'!$AG$11="Leve"),CONCATENATE("R2C",'Mapa final'!$S$11),"")</f>
        <v/>
      </c>
      <c r="T20" s="148" t="str">
        <f>IF(AND('Mapa final'!$AE$11="Alta",'Mapa final'!$AG$11="Leve"),CONCATENATE("R2C",'Mapa final'!$S$11),"")</f>
        <v/>
      </c>
      <c r="U20" s="58" t="str">
        <f>IF(AND('Mapa final'!$AE$11="Alta",'Mapa final'!$AG$11="Leve"),CONCATENATE("R2C",'Mapa final'!$S$11),"")</f>
        <v/>
      </c>
      <c r="V20" s="44" t="str">
        <f>IF(AND('Mapa final'!$AE$11="Muy Alta",'Mapa final'!$AG$11="Leve"),CONCATENATE("R2C",'Mapa final'!$S$11),"")</f>
        <v/>
      </c>
      <c r="W20" s="147" t="str">
        <f>IF(AND('Mapa final'!$AE$11="Muy Alta",'Mapa final'!$AG$11="Leve"),CONCATENATE("R2C",'Mapa final'!$S$11),"")</f>
        <v/>
      </c>
      <c r="X20" s="147" t="str">
        <f>IF(AND('Mapa final'!$AE$11="Muy Alta",'Mapa final'!$AG$11="Leve"),CONCATENATE("R2C",'Mapa final'!$S$11),"")</f>
        <v/>
      </c>
      <c r="Y20" s="147" t="str">
        <f>IF(AND('Mapa final'!$AE$11="Muy Alta",'Mapa final'!$AG$11="Leve"),CONCATENATE("R2C",'Mapa final'!$S$11),"")</f>
        <v/>
      </c>
      <c r="Z20" s="147" t="str">
        <f>IF(AND('Mapa final'!$AE$11="Muy Alta",'Mapa final'!$AG$11="Leve"),CONCATENATE("R2C",'Mapa final'!$S$11),"")</f>
        <v/>
      </c>
      <c r="AA20" s="45" t="str">
        <f>IF(AND('Mapa final'!$AE$11="Muy Alta",'Mapa final'!$AG$11="Leve"),CONCATENATE("R2C",'Mapa final'!$S$11),"")</f>
        <v/>
      </c>
      <c r="AB20" s="44" t="str">
        <f>IF(AND('Mapa final'!$AE$11="Muy Alta",'Mapa final'!$AG$11="Leve"),CONCATENATE("R2C",'Mapa final'!$S$11),"")</f>
        <v/>
      </c>
      <c r="AC20" s="147" t="str">
        <f>IF(AND('Mapa final'!$AE$11="Muy Alta",'Mapa final'!$AG$11="Leve"),CONCATENATE("R2C",'Mapa final'!$S$11),"")</f>
        <v/>
      </c>
      <c r="AD20" s="147" t="str">
        <f>IF(AND('Mapa final'!$AE$11="Muy Alta",'Mapa final'!$AG$11="Leve"),CONCATENATE("R2C",'Mapa final'!$S$11),"")</f>
        <v/>
      </c>
      <c r="AE20" s="147" t="str">
        <f>IF(AND('Mapa final'!$AE$11="Muy Alta",'Mapa final'!$AG$11="Leve"),CONCATENATE("R2C",'Mapa final'!$S$11),"")</f>
        <v/>
      </c>
      <c r="AF20" s="147" t="str">
        <f>IF(AND('Mapa final'!$AE$11="Muy Alta",'Mapa final'!$AG$11="Leve"),CONCATENATE("R2C",'Mapa final'!$S$11),"")</f>
        <v/>
      </c>
      <c r="AG20" s="45" t="str">
        <f>IF(AND('Mapa final'!$AE$11="Muy Alta",'Mapa final'!$AG$11="Leve"),CONCATENATE("R2C",'Mapa final'!$S$11),"")</f>
        <v/>
      </c>
      <c r="AH20" s="46" t="str">
        <f>IF(AND('Mapa final'!$AE$11="Muy Alta",'Mapa final'!$AG$11="Catastrófico"),CONCATENATE("R2C",'Mapa final'!$S$11),"")</f>
        <v/>
      </c>
      <c r="AI20" s="149" t="str">
        <f>IF(AND('Mapa final'!$AE$11="Muy Alta",'Mapa final'!$AG$11="Catastrófico"),CONCATENATE("R2C",'Mapa final'!$S$11),"")</f>
        <v/>
      </c>
      <c r="AJ20" s="149" t="str">
        <f>IF(AND('Mapa final'!$AE$11="Muy Alta",'Mapa final'!$AG$11="Catastrófico"),CONCATENATE("R2C",'Mapa final'!$S$11),"")</f>
        <v/>
      </c>
      <c r="AK20" s="149" t="str">
        <f>IF(AND('Mapa final'!$AE$11="Muy Alta",'Mapa final'!$AG$11="Catastrófico"),CONCATENATE("R2C",'Mapa final'!$S$11),"")</f>
        <v/>
      </c>
      <c r="AL20" s="149" t="str">
        <f>IF(AND('Mapa final'!$AE$11="Muy Alta",'Mapa final'!$AG$11="Catastrófico"),CONCATENATE("R2C",'Mapa final'!$S$11),"")</f>
        <v/>
      </c>
      <c r="AM20" s="47" t="str">
        <f>IF(AND('Mapa final'!$AE$11="Muy Alta",'Mapa final'!$AG$11="Catastrófico"),CONCATENATE("R2C",'Mapa final'!$S$11),"")</f>
        <v/>
      </c>
      <c r="AN20" s="70"/>
      <c r="AO20" s="329"/>
      <c r="AP20" s="330"/>
      <c r="AQ20" s="330"/>
      <c r="AR20" s="330"/>
      <c r="AS20" s="330"/>
      <c r="AT20" s="331"/>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278"/>
      <c r="C21" s="278"/>
      <c r="D21" s="279"/>
      <c r="E21" s="319"/>
      <c r="F21" s="320"/>
      <c r="G21" s="320"/>
      <c r="H21" s="320"/>
      <c r="I21" s="320"/>
      <c r="J21" s="57" t="str">
        <f>IF(AND('Mapa final'!$AE$11="Alta",'Mapa final'!$AG$11="Leve"),CONCATENATE("R2C",'Mapa final'!$S$11),"")</f>
        <v/>
      </c>
      <c r="K21" s="148" t="str">
        <f>IF(AND('Mapa final'!$AE$11="Alta",'Mapa final'!$AG$11="Leve"),CONCATENATE("R2C",'Mapa final'!$S$11),"")</f>
        <v/>
      </c>
      <c r="L21" s="148" t="str">
        <f>IF(AND('Mapa final'!$AE$11="Alta",'Mapa final'!$AG$11="Leve"),CONCATENATE("R2C",'Mapa final'!$S$11),"")</f>
        <v/>
      </c>
      <c r="M21" s="148" t="str">
        <f>IF(AND('Mapa final'!$AE$11="Alta",'Mapa final'!$AG$11="Leve"),CONCATENATE("R2C",'Mapa final'!$S$11),"")</f>
        <v/>
      </c>
      <c r="N21" s="148" t="str">
        <f>IF(AND('Mapa final'!$AE$11="Alta",'Mapa final'!$AG$11="Leve"),CONCATENATE("R2C",'Mapa final'!$S$11),"")</f>
        <v/>
      </c>
      <c r="O21" s="58" t="str">
        <f>IF(AND('Mapa final'!$AE$11="Alta",'Mapa final'!$AG$11="Leve"),CONCATENATE("R2C",'Mapa final'!$S$11),"")</f>
        <v/>
      </c>
      <c r="P21" s="57" t="str">
        <f>IF(AND('Mapa final'!$AE$11="Alta",'Mapa final'!$AG$11="Leve"),CONCATENATE("R2C",'Mapa final'!$S$11),"")</f>
        <v/>
      </c>
      <c r="Q21" s="148" t="str">
        <f>IF(AND('Mapa final'!$AE$11="Alta",'Mapa final'!$AG$11="Leve"),CONCATENATE("R2C",'Mapa final'!$S$11),"")</f>
        <v/>
      </c>
      <c r="R21" s="148" t="str">
        <f>IF(AND('Mapa final'!$AE$11="Alta",'Mapa final'!$AG$11="Leve"),CONCATENATE("R2C",'Mapa final'!$S$11),"")</f>
        <v/>
      </c>
      <c r="S21" s="148" t="str">
        <f>IF(AND('Mapa final'!$AE$11="Alta",'Mapa final'!$AG$11="Leve"),CONCATENATE("R2C",'Mapa final'!$S$11),"")</f>
        <v/>
      </c>
      <c r="T21" s="148" t="str">
        <f>IF(AND('Mapa final'!$AE$11="Alta",'Mapa final'!$AG$11="Leve"),CONCATENATE("R2C",'Mapa final'!$S$11),"")</f>
        <v/>
      </c>
      <c r="U21" s="58" t="str">
        <f>IF(AND('Mapa final'!$AE$11="Alta",'Mapa final'!$AG$11="Leve"),CONCATENATE("R2C",'Mapa final'!$S$11),"")</f>
        <v/>
      </c>
      <c r="V21" s="44" t="str">
        <f>IF(AND('Mapa final'!$AE$11="Muy Alta",'Mapa final'!$AG$11="Leve"),CONCATENATE("R2C",'Mapa final'!$S$11),"")</f>
        <v/>
      </c>
      <c r="W21" s="147" t="str">
        <f>IF(AND('Mapa final'!$AE$11="Muy Alta",'Mapa final'!$AG$11="Leve"),CONCATENATE("R2C",'Mapa final'!$S$11),"")</f>
        <v/>
      </c>
      <c r="X21" s="147" t="str">
        <f>IF(AND('Mapa final'!$AE$11="Muy Alta",'Mapa final'!$AG$11="Leve"),CONCATENATE("R2C",'Mapa final'!$S$11),"")</f>
        <v/>
      </c>
      <c r="Y21" s="147" t="str">
        <f>IF(AND('Mapa final'!$AE$11="Muy Alta",'Mapa final'!$AG$11="Leve"),CONCATENATE("R2C",'Mapa final'!$S$11),"")</f>
        <v/>
      </c>
      <c r="Z21" s="147" t="str">
        <f>IF(AND('Mapa final'!$AE$11="Muy Alta",'Mapa final'!$AG$11="Leve"),CONCATENATE("R2C",'Mapa final'!$S$11),"")</f>
        <v/>
      </c>
      <c r="AA21" s="45" t="str">
        <f>IF(AND('Mapa final'!$AE$11="Muy Alta",'Mapa final'!$AG$11="Leve"),CONCATENATE("R2C",'Mapa final'!$S$11),"")</f>
        <v/>
      </c>
      <c r="AB21" s="44" t="str">
        <f>IF(AND('Mapa final'!$AE$11="Muy Alta",'Mapa final'!$AG$11="Leve"),CONCATENATE("R2C",'Mapa final'!$S$11),"")</f>
        <v/>
      </c>
      <c r="AC21" s="147" t="str">
        <f>IF(AND('Mapa final'!$AE$11="Muy Alta",'Mapa final'!$AG$11="Leve"),CONCATENATE("R2C",'Mapa final'!$S$11),"")</f>
        <v/>
      </c>
      <c r="AD21" s="147" t="str">
        <f>IF(AND('Mapa final'!$AE$11="Muy Alta",'Mapa final'!$AG$11="Leve"),CONCATENATE("R2C",'Mapa final'!$S$11),"")</f>
        <v/>
      </c>
      <c r="AE21" s="147" t="str">
        <f>IF(AND('Mapa final'!$AE$11="Muy Alta",'Mapa final'!$AG$11="Leve"),CONCATENATE("R2C",'Mapa final'!$S$11),"")</f>
        <v/>
      </c>
      <c r="AF21" s="147" t="str">
        <f>IF(AND('Mapa final'!$AE$11="Muy Alta",'Mapa final'!$AG$11="Leve"),CONCATENATE("R2C",'Mapa final'!$S$11),"")</f>
        <v/>
      </c>
      <c r="AG21" s="45" t="str">
        <f>IF(AND('Mapa final'!$AE$11="Muy Alta",'Mapa final'!$AG$11="Leve"),CONCATENATE("R2C",'Mapa final'!$S$11),"")</f>
        <v/>
      </c>
      <c r="AH21" s="46" t="str">
        <f>IF(AND('Mapa final'!$AE$11="Muy Alta",'Mapa final'!$AG$11="Catastrófico"),CONCATENATE("R2C",'Mapa final'!$S$11),"")</f>
        <v/>
      </c>
      <c r="AI21" s="149" t="str">
        <f>IF(AND('Mapa final'!$AE$11="Muy Alta",'Mapa final'!$AG$11="Catastrófico"),CONCATENATE("R2C",'Mapa final'!$S$11),"")</f>
        <v/>
      </c>
      <c r="AJ21" s="149" t="str">
        <f>IF(AND('Mapa final'!$AE$11="Muy Alta",'Mapa final'!$AG$11="Catastrófico"),CONCATENATE("R2C",'Mapa final'!$S$11),"")</f>
        <v/>
      </c>
      <c r="AK21" s="149" t="str">
        <f>IF(AND('Mapa final'!$AE$11="Muy Alta",'Mapa final'!$AG$11="Catastrófico"),CONCATENATE("R2C",'Mapa final'!$S$11),"")</f>
        <v/>
      </c>
      <c r="AL21" s="149" t="str">
        <f>IF(AND('Mapa final'!$AE$11="Muy Alta",'Mapa final'!$AG$11="Catastrófico"),CONCATENATE("R2C",'Mapa final'!$S$11),"")</f>
        <v/>
      </c>
      <c r="AM21" s="47" t="str">
        <f>IF(AND('Mapa final'!$AE$11="Muy Alta",'Mapa final'!$AG$11="Catastrófico"),CONCATENATE("R2C",'Mapa final'!$S$11),"")</f>
        <v/>
      </c>
      <c r="AN21" s="70"/>
      <c r="AO21" s="329"/>
      <c r="AP21" s="330"/>
      <c r="AQ21" s="330"/>
      <c r="AR21" s="330"/>
      <c r="AS21" s="330"/>
      <c r="AT21" s="331"/>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278"/>
      <c r="C22" s="278"/>
      <c r="D22" s="279"/>
      <c r="E22" s="319"/>
      <c r="F22" s="320"/>
      <c r="G22" s="320"/>
      <c r="H22" s="320"/>
      <c r="I22" s="320"/>
      <c r="J22" s="57" t="str">
        <f>IF(AND('Mapa final'!$AE$11="Alta",'Mapa final'!$AG$11="Leve"),CONCATENATE("R2C",'Mapa final'!$S$11),"")</f>
        <v/>
      </c>
      <c r="K22" s="148" t="str">
        <f>IF(AND('Mapa final'!$AE$11="Alta",'Mapa final'!$AG$11="Leve"),CONCATENATE("R2C",'Mapa final'!$S$11),"")</f>
        <v/>
      </c>
      <c r="L22" s="148" t="str">
        <f>IF(AND('Mapa final'!$AE$11="Alta",'Mapa final'!$AG$11="Leve"),CONCATENATE("R2C",'Mapa final'!$S$11),"")</f>
        <v/>
      </c>
      <c r="M22" s="148" t="str">
        <f>IF(AND('Mapa final'!$AE$11="Alta",'Mapa final'!$AG$11="Leve"),CONCATENATE("R2C",'Mapa final'!$S$11),"")</f>
        <v/>
      </c>
      <c r="N22" s="148" t="str">
        <f>IF(AND('Mapa final'!$AE$11="Alta",'Mapa final'!$AG$11="Leve"),CONCATENATE("R2C",'Mapa final'!$S$11),"")</f>
        <v/>
      </c>
      <c r="O22" s="58" t="str">
        <f>IF(AND('Mapa final'!$AE$11="Alta",'Mapa final'!$AG$11="Leve"),CONCATENATE("R2C",'Mapa final'!$S$11),"")</f>
        <v/>
      </c>
      <c r="P22" s="57" t="str">
        <f>IF(AND('Mapa final'!$AE$11="Alta",'Mapa final'!$AG$11="Leve"),CONCATENATE("R2C",'Mapa final'!$S$11),"")</f>
        <v/>
      </c>
      <c r="Q22" s="148" t="str">
        <f>IF(AND('Mapa final'!$AE$11="Alta",'Mapa final'!$AG$11="Leve"),CONCATENATE("R2C",'Mapa final'!$S$11),"")</f>
        <v/>
      </c>
      <c r="R22" s="148" t="str">
        <f>IF(AND('Mapa final'!$AE$11="Alta",'Mapa final'!$AG$11="Leve"),CONCATENATE("R2C",'Mapa final'!$S$11),"")</f>
        <v/>
      </c>
      <c r="S22" s="148" t="str">
        <f>IF(AND('Mapa final'!$AE$11="Alta",'Mapa final'!$AG$11="Leve"),CONCATENATE("R2C",'Mapa final'!$S$11),"")</f>
        <v/>
      </c>
      <c r="T22" s="148" t="str">
        <f>IF(AND('Mapa final'!$AE$11="Alta",'Mapa final'!$AG$11="Leve"),CONCATENATE("R2C",'Mapa final'!$S$11),"")</f>
        <v/>
      </c>
      <c r="U22" s="58" t="str">
        <f>IF(AND('Mapa final'!$AE$11="Alta",'Mapa final'!$AG$11="Leve"),CONCATENATE("R2C",'Mapa final'!$S$11),"")</f>
        <v/>
      </c>
      <c r="V22" s="44" t="str">
        <f>IF(AND('Mapa final'!$AE$11="Muy Alta",'Mapa final'!$AG$11="Leve"),CONCATENATE("R2C",'Mapa final'!$S$11),"")</f>
        <v/>
      </c>
      <c r="W22" s="147" t="str">
        <f>IF(AND('Mapa final'!$AE$11="Muy Alta",'Mapa final'!$AG$11="Leve"),CONCATENATE("R2C",'Mapa final'!$S$11),"")</f>
        <v/>
      </c>
      <c r="X22" s="147" t="str">
        <f>IF(AND('Mapa final'!$AE$11="Muy Alta",'Mapa final'!$AG$11="Leve"),CONCATENATE("R2C",'Mapa final'!$S$11),"")</f>
        <v/>
      </c>
      <c r="Y22" s="147" t="str">
        <f>IF(AND('Mapa final'!$AE$11="Muy Alta",'Mapa final'!$AG$11="Leve"),CONCATENATE("R2C",'Mapa final'!$S$11),"")</f>
        <v/>
      </c>
      <c r="Z22" s="147" t="str">
        <f>IF(AND('Mapa final'!$AE$11="Muy Alta",'Mapa final'!$AG$11="Leve"),CONCATENATE("R2C",'Mapa final'!$S$11),"")</f>
        <v/>
      </c>
      <c r="AA22" s="45" t="str">
        <f>IF(AND('Mapa final'!$AE$11="Muy Alta",'Mapa final'!$AG$11="Leve"),CONCATENATE("R2C",'Mapa final'!$S$11),"")</f>
        <v/>
      </c>
      <c r="AB22" s="44" t="str">
        <f>IF(AND('Mapa final'!$AE$11="Muy Alta",'Mapa final'!$AG$11="Leve"),CONCATENATE("R2C",'Mapa final'!$S$11),"")</f>
        <v/>
      </c>
      <c r="AC22" s="147" t="str">
        <f>IF(AND('Mapa final'!$AE$11="Muy Alta",'Mapa final'!$AG$11="Leve"),CONCATENATE("R2C",'Mapa final'!$S$11),"")</f>
        <v/>
      </c>
      <c r="AD22" s="147" t="str">
        <f>IF(AND('Mapa final'!$AE$11="Muy Alta",'Mapa final'!$AG$11="Leve"),CONCATENATE("R2C",'Mapa final'!$S$11),"")</f>
        <v/>
      </c>
      <c r="AE22" s="147" t="str">
        <f>IF(AND('Mapa final'!$AE$11="Muy Alta",'Mapa final'!$AG$11="Leve"),CONCATENATE("R2C",'Mapa final'!$S$11),"")</f>
        <v/>
      </c>
      <c r="AF22" s="147" t="str">
        <f>IF(AND('Mapa final'!$AE$11="Muy Alta",'Mapa final'!$AG$11="Leve"),CONCATENATE("R2C",'Mapa final'!$S$11),"")</f>
        <v/>
      </c>
      <c r="AG22" s="45" t="str">
        <f>IF(AND('Mapa final'!$AE$11="Muy Alta",'Mapa final'!$AG$11="Leve"),CONCATENATE("R2C",'Mapa final'!$S$11),"")</f>
        <v/>
      </c>
      <c r="AH22" s="46" t="str">
        <f>IF(AND('Mapa final'!$AE$11="Muy Alta",'Mapa final'!$AG$11="Catastrófico"),CONCATENATE("R2C",'Mapa final'!$S$11),"")</f>
        <v/>
      </c>
      <c r="AI22" s="149" t="str">
        <f>IF(AND('Mapa final'!$AE$11="Muy Alta",'Mapa final'!$AG$11="Catastrófico"),CONCATENATE("R2C",'Mapa final'!$S$11),"")</f>
        <v/>
      </c>
      <c r="AJ22" s="149" t="str">
        <f>IF(AND('Mapa final'!$AE$11="Muy Alta",'Mapa final'!$AG$11="Catastrófico"),CONCATENATE("R2C",'Mapa final'!$S$11),"")</f>
        <v/>
      </c>
      <c r="AK22" s="149" t="str">
        <f>IF(AND('Mapa final'!$AE$11="Muy Alta",'Mapa final'!$AG$11="Catastrófico"),CONCATENATE("R2C",'Mapa final'!$S$11),"")</f>
        <v/>
      </c>
      <c r="AL22" s="149" t="str">
        <f>IF(AND('Mapa final'!$AE$11="Muy Alta",'Mapa final'!$AG$11="Catastrófico"),CONCATENATE("R2C",'Mapa final'!$S$11),"")</f>
        <v/>
      </c>
      <c r="AM22" s="47" t="str">
        <f>IF(AND('Mapa final'!$AE$11="Muy Alta",'Mapa final'!$AG$11="Catastrófico"),CONCATENATE("R2C",'Mapa final'!$S$11),"")</f>
        <v/>
      </c>
      <c r="AN22" s="70"/>
      <c r="AO22" s="329"/>
      <c r="AP22" s="330"/>
      <c r="AQ22" s="330"/>
      <c r="AR22" s="330"/>
      <c r="AS22" s="330"/>
      <c r="AT22" s="331"/>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278"/>
      <c r="C23" s="278"/>
      <c r="D23" s="279"/>
      <c r="E23" s="319"/>
      <c r="F23" s="320"/>
      <c r="G23" s="320"/>
      <c r="H23" s="320"/>
      <c r="I23" s="320"/>
      <c r="J23" s="57" t="str">
        <f>IF(AND('Mapa final'!$AE$11="Alta",'Mapa final'!$AG$11="Leve"),CONCATENATE("R2C",'Mapa final'!$S$11),"")</f>
        <v/>
      </c>
      <c r="K23" s="148" t="str">
        <f>IF(AND('Mapa final'!$AE$11="Alta",'Mapa final'!$AG$11="Leve"),CONCATENATE("R2C",'Mapa final'!$S$11),"")</f>
        <v/>
      </c>
      <c r="L23" s="148" t="str">
        <f>IF(AND('Mapa final'!$AE$11="Alta",'Mapa final'!$AG$11="Leve"),CONCATENATE("R2C",'Mapa final'!$S$11),"")</f>
        <v/>
      </c>
      <c r="M23" s="148" t="str">
        <f>IF(AND('Mapa final'!$AE$11="Alta",'Mapa final'!$AG$11="Leve"),CONCATENATE("R2C",'Mapa final'!$S$11),"")</f>
        <v/>
      </c>
      <c r="N23" s="148" t="str">
        <f>IF(AND('Mapa final'!$AE$11="Alta",'Mapa final'!$AG$11="Leve"),CONCATENATE("R2C",'Mapa final'!$S$11),"")</f>
        <v/>
      </c>
      <c r="O23" s="58" t="str">
        <f>IF(AND('Mapa final'!$AE$11="Alta",'Mapa final'!$AG$11="Leve"),CONCATENATE("R2C",'Mapa final'!$S$11),"")</f>
        <v/>
      </c>
      <c r="P23" s="57" t="str">
        <f>IF(AND('Mapa final'!$AE$11="Alta",'Mapa final'!$AG$11="Leve"),CONCATENATE("R2C",'Mapa final'!$S$11),"")</f>
        <v/>
      </c>
      <c r="Q23" s="148" t="str">
        <f>IF(AND('Mapa final'!$AE$11="Alta",'Mapa final'!$AG$11="Leve"),CONCATENATE("R2C",'Mapa final'!$S$11),"")</f>
        <v/>
      </c>
      <c r="R23" s="148" t="str">
        <f>IF(AND('Mapa final'!$AE$11="Alta",'Mapa final'!$AG$11="Leve"),CONCATENATE("R2C",'Mapa final'!$S$11),"")</f>
        <v/>
      </c>
      <c r="S23" s="148" t="str">
        <f>IF(AND('Mapa final'!$AE$11="Alta",'Mapa final'!$AG$11="Leve"),CONCATENATE("R2C",'Mapa final'!$S$11),"")</f>
        <v/>
      </c>
      <c r="T23" s="148" t="str">
        <f>IF(AND('Mapa final'!$AE$11="Alta",'Mapa final'!$AG$11="Leve"),CONCATENATE("R2C",'Mapa final'!$S$11),"")</f>
        <v/>
      </c>
      <c r="U23" s="58" t="str">
        <f>IF(AND('Mapa final'!$AE$11="Alta",'Mapa final'!$AG$11="Leve"),CONCATENATE("R2C",'Mapa final'!$S$11),"")</f>
        <v/>
      </c>
      <c r="V23" s="44" t="str">
        <f>IF(AND('Mapa final'!$AE$11="Muy Alta",'Mapa final'!$AG$11="Leve"),CONCATENATE("R2C",'Mapa final'!$S$11),"")</f>
        <v/>
      </c>
      <c r="W23" s="147" t="str">
        <f>IF(AND('Mapa final'!$AE$11="Muy Alta",'Mapa final'!$AG$11="Leve"),CONCATENATE("R2C",'Mapa final'!$S$11),"")</f>
        <v/>
      </c>
      <c r="X23" s="147" t="str">
        <f>IF(AND('Mapa final'!$AE$11="Muy Alta",'Mapa final'!$AG$11="Leve"),CONCATENATE("R2C",'Mapa final'!$S$11),"")</f>
        <v/>
      </c>
      <c r="Y23" s="147" t="str">
        <f>IF(AND('Mapa final'!$AE$11="Muy Alta",'Mapa final'!$AG$11="Leve"),CONCATENATE("R2C",'Mapa final'!$S$11),"")</f>
        <v/>
      </c>
      <c r="Z23" s="147" t="str">
        <f>IF(AND('Mapa final'!$AE$11="Muy Alta",'Mapa final'!$AG$11="Leve"),CONCATENATE("R2C",'Mapa final'!$S$11),"")</f>
        <v/>
      </c>
      <c r="AA23" s="45" t="str">
        <f>IF(AND('Mapa final'!$AE$11="Muy Alta",'Mapa final'!$AG$11="Leve"),CONCATENATE("R2C",'Mapa final'!$S$11),"")</f>
        <v/>
      </c>
      <c r="AB23" s="44" t="str">
        <f>IF(AND('Mapa final'!$AE$11="Muy Alta",'Mapa final'!$AG$11="Leve"),CONCATENATE("R2C",'Mapa final'!$S$11),"")</f>
        <v/>
      </c>
      <c r="AC23" s="147" t="str">
        <f>IF(AND('Mapa final'!$AE$11="Muy Alta",'Mapa final'!$AG$11="Leve"),CONCATENATE("R2C",'Mapa final'!$S$11),"")</f>
        <v/>
      </c>
      <c r="AD23" s="147" t="str">
        <f>IF(AND('Mapa final'!$AE$11="Muy Alta",'Mapa final'!$AG$11="Leve"),CONCATENATE("R2C",'Mapa final'!$S$11),"")</f>
        <v/>
      </c>
      <c r="AE23" s="147" t="str">
        <f>IF(AND('Mapa final'!$AE$11="Muy Alta",'Mapa final'!$AG$11="Leve"),CONCATENATE("R2C",'Mapa final'!$S$11),"")</f>
        <v/>
      </c>
      <c r="AF23" s="147" t="str">
        <f>IF(AND('Mapa final'!$AE$11="Muy Alta",'Mapa final'!$AG$11="Leve"),CONCATENATE("R2C",'Mapa final'!$S$11),"")</f>
        <v/>
      </c>
      <c r="AG23" s="45" t="str">
        <f>IF(AND('Mapa final'!$AE$11="Muy Alta",'Mapa final'!$AG$11="Leve"),CONCATENATE("R2C",'Mapa final'!$S$11),"")</f>
        <v/>
      </c>
      <c r="AH23" s="46" t="str">
        <f>IF(AND('Mapa final'!$AE$11="Muy Alta",'Mapa final'!$AG$11="Catastrófico"),CONCATENATE("R2C",'Mapa final'!$S$11),"")</f>
        <v/>
      </c>
      <c r="AI23" s="149" t="str">
        <f>IF(AND('Mapa final'!$AE$11="Muy Alta",'Mapa final'!$AG$11="Catastrófico"),CONCATENATE("R2C",'Mapa final'!$S$11),"")</f>
        <v/>
      </c>
      <c r="AJ23" s="149" t="str">
        <f>IF(AND('Mapa final'!$AE$11="Muy Alta",'Mapa final'!$AG$11="Catastrófico"),CONCATENATE("R2C",'Mapa final'!$S$11),"")</f>
        <v/>
      </c>
      <c r="AK23" s="149" t="str">
        <f>IF(AND('Mapa final'!$AE$11="Muy Alta",'Mapa final'!$AG$11="Catastrófico"),CONCATENATE("R2C",'Mapa final'!$S$11),"")</f>
        <v/>
      </c>
      <c r="AL23" s="149" t="str">
        <f>IF(AND('Mapa final'!$AE$11="Muy Alta",'Mapa final'!$AG$11="Catastrófico"),CONCATENATE("R2C",'Mapa final'!$S$11),"")</f>
        <v/>
      </c>
      <c r="AM23" s="47" t="str">
        <f>IF(AND('Mapa final'!$AE$11="Muy Alta",'Mapa final'!$AG$11="Catastrófico"),CONCATENATE("R2C",'Mapa final'!$S$11),"")</f>
        <v/>
      </c>
      <c r="AN23" s="70"/>
      <c r="AO23" s="329"/>
      <c r="AP23" s="330"/>
      <c r="AQ23" s="330"/>
      <c r="AR23" s="330"/>
      <c r="AS23" s="330"/>
      <c r="AT23" s="331"/>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278"/>
      <c r="C24" s="278"/>
      <c r="D24" s="279"/>
      <c r="E24" s="319"/>
      <c r="F24" s="320"/>
      <c r="G24" s="320"/>
      <c r="H24" s="320"/>
      <c r="I24" s="320"/>
      <c r="J24" s="57" t="str">
        <f>IF(AND('Mapa final'!$AE$11="Alta",'Mapa final'!$AG$11="Leve"),CONCATENATE("R2C",'Mapa final'!$S$11),"")</f>
        <v/>
      </c>
      <c r="K24" s="148" t="str">
        <f>IF(AND('Mapa final'!$AE$11="Alta",'Mapa final'!$AG$11="Leve"),CONCATENATE("R2C",'Mapa final'!$S$11),"")</f>
        <v/>
      </c>
      <c r="L24" s="148" t="str">
        <f>IF(AND('Mapa final'!$AE$11="Alta",'Mapa final'!$AG$11="Leve"),CONCATENATE("R2C",'Mapa final'!$S$11),"")</f>
        <v/>
      </c>
      <c r="M24" s="148" t="str">
        <f>IF(AND('Mapa final'!$AE$11="Alta",'Mapa final'!$AG$11="Leve"),CONCATENATE("R2C",'Mapa final'!$S$11),"")</f>
        <v/>
      </c>
      <c r="N24" s="148" t="str">
        <f>IF(AND('Mapa final'!$AE$11="Alta",'Mapa final'!$AG$11="Leve"),CONCATENATE("R2C",'Mapa final'!$S$11),"")</f>
        <v/>
      </c>
      <c r="O24" s="58" t="str">
        <f>IF(AND('Mapa final'!$AE$11="Alta",'Mapa final'!$AG$11="Leve"),CONCATENATE("R2C",'Mapa final'!$S$11),"")</f>
        <v/>
      </c>
      <c r="P24" s="57" t="str">
        <f>IF(AND('Mapa final'!$AE$11="Alta",'Mapa final'!$AG$11="Leve"),CONCATENATE("R2C",'Mapa final'!$S$11),"")</f>
        <v/>
      </c>
      <c r="Q24" s="148" t="str">
        <f>IF(AND('Mapa final'!$AE$11="Alta",'Mapa final'!$AG$11="Leve"),CONCATENATE("R2C",'Mapa final'!$S$11),"")</f>
        <v/>
      </c>
      <c r="R24" s="148" t="str">
        <f>IF(AND('Mapa final'!$AE$11="Alta",'Mapa final'!$AG$11="Leve"),CONCATENATE("R2C",'Mapa final'!$S$11),"")</f>
        <v/>
      </c>
      <c r="S24" s="148" t="str">
        <f>IF(AND('Mapa final'!$AE$11="Alta",'Mapa final'!$AG$11="Leve"),CONCATENATE("R2C",'Mapa final'!$S$11),"")</f>
        <v/>
      </c>
      <c r="T24" s="148" t="str">
        <f>IF(AND('Mapa final'!$AE$11="Alta",'Mapa final'!$AG$11="Leve"),CONCATENATE("R2C",'Mapa final'!$S$11),"")</f>
        <v/>
      </c>
      <c r="U24" s="58" t="str">
        <f>IF(AND('Mapa final'!$AE$11="Alta",'Mapa final'!$AG$11="Leve"),CONCATENATE("R2C",'Mapa final'!$S$11),"")</f>
        <v/>
      </c>
      <c r="V24" s="44" t="str">
        <f>IF(AND('Mapa final'!$AE$11="Muy Alta",'Mapa final'!$AG$11="Leve"),CONCATENATE("R2C",'Mapa final'!$S$11),"")</f>
        <v/>
      </c>
      <c r="W24" s="147" t="str">
        <f>IF(AND('Mapa final'!$AE$11="Muy Alta",'Mapa final'!$AG$11="Leve"),CONCATENATE("R2C",'Mapa final'!$S$11),"")</f>
        <v/>
      </c>
      <c r="X24" s="147" t="str">
        <f>IF(AND('Mapa final'!$AE$11="Muy Alta",'Mapa final'!$AG$11="Leve"),CONCATENATE("R2C",'Mapa final'!$S$11),"")</f>
        <v/>
      </c>
      <c r="Y24" s="147" t="str">
        <f>IF(AND('Mapa final'!$AE$11="Muy Alta",'Mapa final'!$AG$11="Leve"),CONCATENATE("R2C",'Mapa final'!$S$11),"")</f>
        <v/>
      </c>
      <c r="Z24" s="147" t="str">
        <f>IF(AND('Mapa final'!$AE$11="Muy Alta",'Mapa final'!$AG$11="Leve"),CONCATENATE("R2C",'Mapa final'!$S$11),"")</f>
        <v/>
      </c>
      <c r="AA24" s="45" t="str">
        <f>IF(AND('Mapa final'!$AE$11="Muy Alta",'Mapa final'!$AG$11="Leve"),CONCATENATE("R2C",'Mapa final'!$S$11),"")</f>
        <v/>
      </c>
      <c r="AB24" s="44" t="str">
        <f>IF(AND('Mapa final'!$AE$11="Muy Alta",'Mapa final'!$AG$11="Leve"),CONCATENATE("R2C",'Mapa final'!$S$11),"")</f>
        <v/>
      </c>
      <c r="AC24" s="147" t="str">
        <f>IF(AND('Mapa final'!$AE$11="Muy Alta",'Mapa final'!$AG$11="Leve"),CONCATENATE("R2C",'Mapa final'!$S$11),"")</f>
        <v/>
      </c>
      <c r="AD24" s="147" t="str">
        <f>IF(AND('Mapa final'!$AE$11="Muy Alta",'Mapa final'!$AG$11="Leve"),CONCATENATE("R2C",'Mapa final'!$S$11),"")</f>
        <v/>
      </c>
      <c r="AE24" s="147" t="str">
        <f>IF(AND('Mapa final'!$AE$11="Muy Alta",'Mapa final'!$AG$11="Leve"),CONCATENATE("R2C",'Mapa final'!$S$11),"")</f>
        <v/>
      </c>
      <c r="AF24" s="147" t="str">
        <f>IF(AND('Mapa final'!$AE$11="Muy Alta",'Mapa final'!$AG$11="Leve"),CONCATENATE("R2C",'Mapa final'!$S$11),"")</f>
        <v/>
      </c>
      <c r="AG24" s="45" t="str">
        <f>IF(AND('Mapa final'!$AE$11="Muy Alta",'Mapa final'!$AG$11="Leve"),CONCATENATE("R2C",'Mapa final'!$S$11),"")</f>
        <v/>
      </c>
      <c r="AH24" s="46" t="str">
        <f>IF(AND('Mapa final'!$AE$11="Muy Alta",'Mapa final'!$AG$11="Catastrófico"),CONCATENATE("R2C",'Mapa final'!$S$11),"")</f>
        <v/>
      </c>
      <c r="AI24" s="149" t="str">
        <f>IF(AND('Mapa final'!$AE$11="Muy Alta",'Mapa final'!$AG$11="Catastrófico"),CONCATENATE("R2C",'Mapa final'!$S$11),"")</f>
        <v/>
      </c>
      <c r="AJ24" s="149" t="str">
        <f>IF(AND('Mapa final'!$AE$11="Muy Alta",'Mapa final'!$AG$11="Catastrófico"),CONCATENATE("R2C",'Mapa final'!$S$11),"")</f>
        <v/>
      </c>
      <c r="AK24" s="149" t="str">
        <f>IF(AND('Mapa final'!$AE$11="Muy Alta",'Mapa final'!$AG$11="Catastrófico"),CONCATENATE("R2C",'Mapa final'!$S$11),"")</f>
        <v/>
      </c>
      <c r="AL24" s="149" t="str">
        <f>IF(AND('Mapa final'!$AE$11="Muy Alta",'Mapa final'!$AG$11="Catastrófico"),CONCATENATE("R2C",'Mapa final'!$S$11),"")</f>
        <v/>
      </c>
      <c r="AM24" s="47" t="str">
        <f>IF(AND('Mapa final'!$AE$11="Muy Alta",'Mapa final'!$AG$11="Catastrófico"),CONCATENATE("R2C",'Mapa final'!$S$11),"")</f>
        <v/>
      </c>
      <c r="AN24" s="70"/>
      <c r="AO24" s="329"/>
      <c r="AP24" s="330"/>
      <c r="AQ24" s="330"/>
      <c r="AR24" s="330"/>
      <c r="AS24" s="330"/>
      <c r="AT24" s="331"/>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278"/>
      <c r="C25" s="278"/>
      <c r="D25" s="279"/>
      <c r="E25" s="322"/>
      <c r="F25" s="323"/>
      <c r="G25" s="323"/>
      <c r="H25" s="323"/>
      <c r="I25" s="323"/>
      <c r="J25" s="59" t="str">
        <f>IF(AND('Mapa final'!$AE$11="Alta",'Mapa final'!$AG$11="Leve"),CONCATENATE("R2C",'Mapa final'!$S$11),"")</f>
        <v/>
      </c>
      <c r="K25" s="60" t="str">
        <f>IF(AND('Mapa final'!$AE$11="Alta",'Mapa final'!$AG$11="Leve"),CONCATENATE("R2C",'Mapa final'!$S$11),"")</f>
        <v/>
      </c>
      <c r="L25" s="60" t="str">
        <f>IF(AND('Mapa final'!$AE$11="Alta",'Mapa final'!$AG$11="Leve"),CONCATENATE("R2C",'Mapa final'!$S$11),"")</f>
        <v/>
      </c>
      <c r="M25" s="60" t="str">
        <f>IF(AND('Mapa final'!$AE$11="Alta",'Mapa final'!$AG$11="Leve"),CONCATENATE("R2C",'Mapa final'!$S$11),"")</f>
        <v/>
      </c>
      <c r="N25" s="60" t="str">
        <f>IF(AND('Mapa final'!$AE$11="Alta",'Mapa final'!$AG$11="Leve"),CONCATENATE("R2C",'Mapa final'!$S$11),"")</f>
        <v/>
      </c>
      <c r="O25" s="61" t="str">
        <f>IF(AND('Mapa final'!$AE$11="Alta",'Mapa final'!$AG$11="Leve"),CONCATENATE("R2C",'Mapa final'!$S$11),"")</f>
        <v/>
      </c>
      <c r="P25" s="59" t="str">
        <f>IF(AND('Mapa final'!$AE$11="Alta",'Mapa final'!$AG$11="Leve"),CONCATENATE("R2C",'Mapa final'!$S$11),"")</f>
        <v/>
      </c>
      <c r="Q25" s="60" t="str">
        <f>IF(AND('Mapa final'!$AE$11="Alta",'Mapa final'!$AG$11="Leve"),CONCATENATE("R2C",'Mapa final'!$S$11),"")</f>
        <v/>
      </c>
      <c r="R25" s="60" t="str">
        <f>IF(AND('Mapa final'!$AE$11="Alta",'Mapa final'!$AG$11="Leve"),CONCATENATE("R2C",'Mapa final'!$S$11),"")</f>
        <v/>
      </c>
      <c r="S25" s="60" t="str">
        <f>IF(AND('Mapa final'!$AE$11="Alta",'Mapa final'!$AG$11="Leve"),CONCATENATE("R2C",'Mapa final'!$S$11),"")</f>
        <v/>
      </c>
      <c r="T25" s="60" t="str">
        <f>IF(AND('Mapa final'!$AE$11="Alta",'Mapa final'!$AG$11="Leve"),CONCATENATE("R2C",'Mapa final'!$S$11),"")</f>
        <v/>
      </c>
      <c r="U25" s="61" t="str">
        <f>IF(AND('Mapa final'!$AE$11="Alta",'Mapa final'!$AG$11="Leve"),CONCATENATE("R2C",'Mapa final'!$S$11),"")</f>
        <v/>
      </c>
      <c r="V25" s="48" t="str">
        <f>IF(AND('Mapa final'!$AE$11="Muy Alta",'Mapa final'!$AG$11="Leve"),CONCATENATE("R2C",'Mapa final'!$S$11),"")</f>
        <v/>
      </c>
      <c r="W25" s="49" t="str">
        <f>IF(AND('Mapa final'!$AE$11="Muy Alta",'Mapa final'!$AG$11="Leve"),CONCATENATE("R2C",'Mapa final'!$S$11),"")</f>
        <v/>
      </c>
      <c r="X25" s="49" t="str">
        <f>IF(AND('Mapa final'!$AE$11="Muy Alta",'Mapa final'!$AG$11="Leve"),CONCATENATE("R2C",'Mapa final'!$S$11),"")</f>
        <v/>
      </c>
      <c r="Y25" s="49" t="str">
        <f>IF(AND('Mapa final'!$AE$11="Muy Alta",'Mapa final'!$AG$11="Leve"),CONCATENATE("R2C",'Mapa final'!$S$11),"")</f>
        <v/>
      </c>
      <c r="Z25" s="49" t="str">
        <f>IF(AND('Mapa final'!$AE$11="Muy Alta",'Mapa final'!$AG$11="Leve"),CONCATENATE("R2C",'Mapa final'!$S$11),"")</f>
        <v/>
      </c>
      <c r="AA25" s="50" t="str">
        <f>IF(AND('Mapa final'!$AE$11="Muy Alta",'Mapa final'!$AG$11="Leve"),CONCATENATE("R2C",'Mapa final'!$S$11),"")</f>
        <v/>
      </c>
      <c r="AB25" s="48" t="str">
        <f>IF(AND('Mapa final'!$AE$11="Muy Alta",'Mapa final'!$AG$11="Leve"),CONCATENATE("R2C",'Mapa final'!$S$11),"")</f>
        <v/>
      </c>
      <c r="AC25" s="49" t="str">
        <f>IF(AND('Mapa final'!$AE$11="Muy Alta",'Mapa final'!$AG$11="Leve"),CONCATENATE("R2C",'Mapa final'!$S$11),"")</f>
        <v/>
      </c>
      <c r="AD25" s="49" t="str">
        <f>IF(AND('Mapa final'!$AE$11="Muy Alta",'Mapa final'!$AG$11="Leve"),CONCATENATE("R2C",'Mapa final'!$S$11),"")</f>
        <v/>
      </c>
      <c r="AE25" s="49" t="str">
        <f>IF(AND('Mapa final'!$AE$11="Muy Alta",'Mapa final'!$AG$11="Leve"),CONCATENATE("R2C",'Mapa final'!$S$11),"")</f>
        <v/>
      </c>
      <c r="AF25" s="49" t="str">
        <f>IF(AND('Mapa final'!$AE$11="Muy Alta",'Mapa final'!$AG$11="Leve"),CONCATENATE("R2C",'Mapa final'!$S$11),"")</f>
        <v/>
      </c>
      <c r="AG25" s="50" t="str">
        <f>IF(AND('Mapa final'!$AE$11="Muy Alta",'Mapa final'!$AG$11="Leve"),CONCATENATE("R2C",'Mapa final'!$S$11),"")</f>
        <v/>
      </c>
      <c r="AH25" s="51" t="str">
        <f>IF(AND('Mapa final'!$AE$11="Muy Alta",'Mapa final'!$AG$11="Catastrófico"),CONCATENATE("R2C",'Mapa final'!$S$11),"")</f>
        <v/>
      </c>
      <c r="AI25" s="52" t="str">
        <f>IF(AND('Mapa final'!$AE$11="Muy Alta",'Mapa final'!$AG$11="Catastrófico"),CONCATENATE("R2C",'Mapa final'!$S$11),"")</f>
        <v/>
      </c>
      <c r="AJ25" s="52" t="str">
        <f>IF(AND('Mapa final'!$AE$11="Muy Alta",'Mapa final'!$AG$11="Catastrófico"),CONCATENATE("R2C",'Mapa final'!$S$11),"")</f>
        <v/>
      </c>
      <c r="AK25" s="52" t="str">
        <f>IF(AND('Mapa final'!$AE$11="Muy Alta",'Mapa final'!$AG$11="Catastrófico"),CONCATENATE("R2C",'Mapa final'!$S$11),"")</f>
        <v/>
      </c>
      <c r="AL25" s="52" t="str">
        <f>IF(AND('Mapa final'!$AE$11="Muy Alta",'Mapa final'!$AG$11="Catastrófico"),CONCATENATE("R2C",'Mapa final'!$S$11),"")</f>
        <v/>
      </c>
      <c r="AM25" s="53" t="str">
        <f>IF(AND('Mapa final'!$AE$11="Muy Alta",'Mapa final'!$AG$11="Catastrófico"),CONCATENATE("R2C",'Mapa final'!$S$11),"")</f>
        <v/>
      </c>
      <c r="AN25" s="70"/>
      <c r="AO25" s="332"/>
      <c r="AP25" s="333"/>
      <c r="AQ25" s="333"/>
      <c r="AR25" s="333"/>
      <c r="AS25" s="333"/>
      <c r="AT25" s="334"/>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278"/>
      <c r="C26" s="278"/>
      <c r="D26" s="279"/>
      <c r="E26" s="316" t="s">
        <v>116</v>
      </c>
      <c r="F26" s="317"/>
      <c r="G26" s="317"/>
      <c r="H26" s="317"/>
      <c r="I26" s="318"/>
      <c r="J26" s="54" t="str">
        <f>IF(AND('Mapa final'!$AE$11="Alta",'Mapa final'!$AG$11="Leve"),CONCATENATE("R2C",'Mapa final'!$S$11),"")</f>
        <v/>
      </c>
      <c r="K26" s="55" t="str">
        <f>IF(AND('Mapa final'!$AE$11="Alta",'Mapa final'!$AG$11="Leve"),CONCATENATE("R2C",'Mapa final'!$S$11),"")</f>
        <v/>
      </c>
      <c r="L26" s="55" t="str">
        <f>IF(AND('Mapa final'!$AE$11="Alta",'Mapa final'!$AG$11="Leve"),CONCATENATE("R2C",'Mapa final'!$S$11),"")</f>
        <v/>
      </c>
      <c r="M26" s="55" t="str">
        <f>IF(AND('Mapa final'!$AE$11="Alta",'Mapa final'!$AG$11="Leve"),CONCATENATE("R2C",'Mapa final'!$S$11),"")</f>
        <v/>
      </c>
      <c r="N26" s="55" t="str">
        <f>IF(AND('Mapa final'!$AE$11="Alta",'Mapa final'!$AG$11="Leve"),CONCATENATE("R2C",'Mapa final'!$S$11),"")</f>
        <v/>
      </c>
      <c r="O26" s="56" t="str">
        <f>IF(AND('Mapa final'!$AE$11="Alta",'Mapa final'!$AG$11="Leve"),CONCATENATE("R2C",'Mapa final'!$S$11),"")</f>
        <v/>
      </c>
      <c r="P26" s="54" t="str">
        <f>IF(AND('Mapa final'!$AE$11="Alta",'Mapa final'!$AG$11="Leve"),CONCATENATE("R2C",'Mapa final'!$S$11),"")</f>
        <v/>
      </c>
      <c r="Q26" s="55" t="str">
        <f>IF(AND('Mapa final'!$AE$11="Alta",'Mapa final'!$AG$11="Leve"),CONCATENATE("R2C",'Mapa final'!$S$11),"")</f>
        <v/>
      </c>
      <c r="R26" s="55" t="str">
        <f>IF(AND('Mapa final'!$AE$11="Alta",'Mapa final'!$AG$11="Leve"),CONCATENATE("R2C",'Mapa final'!$S$11),"")</f>
        <v/>
      </c>
      <c r="S26" s="55" t="str">
        <f>IF(AND('Mapa final'!$AE$11="Alta",'Mapa final'!$AG$11="Leve"),CONCATENATE("R2C",'Mapa final'!$S$11),"")</f>
        <v/>
      </c>
      <c r="T26" s="55" t="str">
        <f>IF(AND('Mapa final'!$AE$11="Alta",'Mapa final'!$AG$11="Leve"),CONCATENATE("R2C",'Mapa final'!$S$11),"")</f>
        <v/>
      </c>
      <c r="U26" s="56" t="str">
        <f>IF(AND('Mapa final'!$AE$11="Alta",'Mapa final'!$AG$11="Leve"),CONCATENATE("R2C",'Mapa final'!$S$11),"")</f>
        <v/>
      </c>
      <c r="V26" s="54" t="str">
        <f>IF(AND('Mapa final'!$AE$11="Alta",'Mapa final'!$AG$11="Leve"),CONCATENATE("R2C",'Mapa final'!$S$11),"")</f>
        <v/>
      </c>
      <c r="W26" s="55" t="str">
        <f>IF(AND('Mapa final'!$AE$11="Alta",'Mapa final'!$AG$11="Leve"),CONCATENATE("R2C",'Mapa final'!$S$11),"")</f>
        <v/>
      </c>
      <c r="X26" s="55" t="str">
        <f>IF(AND('Mapa final'!$AE$11="Alta",'Mapa final'!$AG$11="Leve"),CONCATENATE("R2C",'Mapa final'!$S$11),"")</f>
        <v/>
      </c>
      <c r="Y26" s="55" t="str">
        <f>IF(AND('Mapa final'!$AE$11="Alta",'Mapa final'!$AG$11="Leve"),CONCATENATE("R2C",'Mapa final'!$S$11),"")</f>
        <v/>
      </c>
      <c r="Z26" s="55" t="str">
        <f>IF(AND('Mapa final'!$AE$11="Alta",'Mapa final'!$AG$11="Leve"),CONCATENATE("R2C",'Mapa final'!$S$11),"")</f>
        <v/>
      </c>
      <c r="AA26" s="56" t="str">
        <f>IF(AND('Mapa final'!$AE$11="Alta",'Mapa final'!$AG$11="Leve"),CONCATENATE("R2C",'Mapa final'!$S$11),"")</f>
        <v/>
      </c>
      <c r="AB26" s="38" t="str">
        <f>IF(AND('Mapa final'!$AE$11="Muy Alta",'Mapa final'!$AG$11="Leve"),CONCATENATE("R2C",'Mapa final'!$S$11),"")</f>
        <v/>
      </c>
      <c r="AC26" s="39" t="str">
        <f>IF(AND('Mapa final'!$AE$11="Muy Alta",'Mapa final'!$AG$11="Leve"),CONCATENATE("R2C",'Mapa final'!$S$11),"")</f>
        <v/>
      </c>
      <c r="AD26" s="39" t="str">
        <f>IF(AND('Mapa final'!$AE$11="Muy Alta",'Mapa final'!$AG$11="Leve"),CONCATENATE("R2C",'Mapa final'!$S$11),"")</f>
        <v/>
      </c>
      <c r="AE26" s="39" t="str">
        <f>IF(AND('Mapa final'!$AE$11="Muy Alta",'Mapa final'!$AG$11="Leve"),CONCATENATE("R2C",'Mapa final'!$S$11),"")</f>
        <v/>
      </c>
      <c r="AF26" s="39" t="str">
        <f>IF(AND('Mapa final'!$AE$11="Muy Alta",'Mapa final'!$AG$11="Leve"),CONCATENATE("R2C",'Mapa final'!$S$11),"")</f>
        <v/>
      </c>
      <c r="AG26" s="40" t="str">
        <f>IF(AND('Mapa final'!$AE$11="Muy Alta",'Mapa final'!$AG$11="Leve"),CONCATENATE("R2C",'Mapa final'!$S$11),"")</f>
        <v/>
      </c>
      <c r="AH26" s="41" t="str">
        <f>IF(AND('Mapa final'!$AE$11="Muy Alta",'Mapa final'!$AG$11="Catastrófico"),CONCATENATE("R2C",'Mapa final'!$S$11),"")</f>
        <v/>
      </c>
      <c r="AI26" s="42" t="str">
        <f>IF(AND('Mapa final'!$AE$11="Muy Alta",'Mapa final'!$AG$11="Catastrófico"),CONCATENATE("R2C",'Mapa final'!$S$11),"")</f>
        <v/>
      </c>
      <c r="AJ26" s="42" t="str">
        <f>IF(AND('Mapa final'!$AE$11="Muy Alta",'Mapa final'!$AG$11="Catastrófico"),CONCATENATE("R2C",'Mapa final'!$S$11),"")</f>
        <v/>
      </c>
      <c r="AK26" s="42" t="str">
        <f>IF(AND('Mapa final'!$AE$11="Muy Alta",'Mapa final'!$AG$11="Catastrófico"),CONCATENATE("R2C",'Mapa final'!$S$11),"")</f>
        <v/>
      </c>
      <c r="AL26" s="42" t="str">
        <f>IF(AND('Mapa final'!$AE$11="Muy Alta",'Mapa final'!$AG$11="Catastrófico"),CONCATENATE("R2C",'Mapa final'!$S$11),"")</f>
        <v/>
      </c>
      <c r="AM26" s="43" t="str">
        <f>IF(AND('Mapa final'!$AE$11="Muy Alta",'Mapa final'!$AG$11="Catastrófico"),CONCATENATE("R2C",'Mapa final'!$S$11),"")</f>
        <v/>
      </c>
      <c r="AN26" s="70"/>
      <c r="AO26" s="356" t="s">
        <v>80</v>
      </c>
      <c r="AP26" s="357"/>
      <c r="AQ26" s="357"/>
      <c r="AR26" s="357"/>
      <c r="AS26" s="357"/>
      <c r="AT26" s="358"/>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278"/>
      <c r="C27" s="278"/>
      <c r="D27" s="279"/>
      <c r="E27" s="335"/>
      <c r="F27" s="320"/>
      <c r="G27" s="320"/>
      <c r="H27" s="320"/>
      <c r="I27" s="321"/>
      <c r="J27" s="57" t="str">
        <f>IF(AND('Mapa final'!$AE$11="Alta",'Mapa final'!$AG$11="Leve"),CONCATENATE("R2C",'Mapa final'!$S$11),"")</f>
        <v/>
      </c>
      <c r="K27" s="148" t="str">
        <f>IF(AND('Mapa final'!$AE$11="Alta",'Mapa final'!$AG$11="Leve"),CONCATENATE("R2C",'Mapa final'!$S$11),"")</f>
        <v/>
      </c>
      <c r="L27" s="148" t="str">
        <f>IF(AND('Mapa final'!$AE$11="Alta",'Mapa final'!$AG$11="Leve"),CONCATENATE("R2C",'Mapa final'!$S$11),"")</f>
        <v/>
      </c>
      <c r="M27" s="148" t="str">
        <f>IF(AND('Mapa final'!$AE$11="Alta",'Mapa final'!$AG$11="Leve"),CONCATENATE("R2C",'Mapa final'!$S$11),"")</f>
        <v/>
      </c>
      <c r="N27" s="148" t="str">
        <f>IF(AND('Mapa final'!$AE$11="Alta",'Mapa final'!$AG$11="Leve"),CONCATENATE("R2C",'Mapa final'!$S$11),"")</f>
        <v/>
      </c>
      <c r="O27" s="58" t="str">
        <f>IF(AND('Mapa final'!$AE$11="Alta",'Mapa final'!$AG$11="Leve"),CONCATENATE("R2C",'Mapa final'!$S$11),"")</f>
        <v/>
      </c>
      <c r="P27" s="57" t="str">
        <f>IF(AND('Mapa final'!$AE$11="Alta",'Mapa final'!$AG$11="Leve"),CONCATENATE("R2C",'Mapa final'!$S$11),"")</f>
        <v/>
      </c>
      <c r="Q27" s="148" t="str">
        <f>IF(AND('Mapa final'!$AE$11="Alta",'Mapa final'!$AG$11="Leve"),CONCATENATE("R2C",'Mapa final'!$S$11),"")</f>
        <v/>
      </c>
      <c r="R27" s="148" t="str">
        <f>IF(AND('Mapa final'!$AE$11="Alta",'Mapa final'!$AG$11="Leve"),CONCATENATE("R2C",'Mapa final'!$S$11),"")</f>
        <v/>
      </c>
      <c r="S27" s="148" t="str">
        <f>IF(AND('Mapa final'!$AE$11="Alta",'Mapa final'!$AG$11="Leve"),CONCATENATE("R2C",'Mapa final'!$S$11),"")</f>
        <v/>
      </c>
      <c r="T27" s="148" t="str">
        <f>IF(AND('Mapa final'!$AE$11="Alta",'Mapa final'!$AG$11="Leve"),CONCATENATE("R2C",'Mapa final'!$S$11),"")</f>
        <v/>
      </c>
      <c r="U27" s="58" t="str">
        <f>IF(AND('Mapa final'!$AE$11="Alta",'Mapa final'!$AG$11="Leve"),CONCATENATE("R2C",'Mapa final'!$S$11),"")</f>
        <v/>
      </c>
      <c r="V27" s="57" t="str">
        <f>IF(AND('Mapa final'!$AE$11="Alta",'Mapa final'!$AG$11="Leve"),CONCATENATE("R2C",'Mapa final'!$S$11),"")</f>
        <v/>
      </c>
      <c r="W27" s="148" t="str">
        <f>IF(AND('Mapa final'!$AE$11="Alta",'Mapa final'!$AG$11="Leve"),CONCATENATE("R2C",'Mapa final'!$S$11),"")</f>
        <v/>
      </c>
      <c r="X27" s="148" t="str">
        <f>IF(AND('Mapa final'!$AE$11="Alta",'Mapa final'!$AG$11="Leve"),CONCATENATE("R2C",'Mapa final'!$S$11),"")</f>
        <v/>
      </c>
      <c r="Y27" s="148" t="str">
        <f>IF(AND('Mapa final'!$AE$11="Alta",'Mapa final'!$AG$11="Leve"),CONCATENATE("R2C",'Mapa final'!$S$11),"")</f>
        <v/>
      </c>
      <c r="Z27" s="148" t="str">
        <f>IF(AND('Mapa final'!$AE$11="Alta",'Mapa final'!$AG$11="Leve"),CONCATENATE("R2C",'Mapa final'!$S$11),"")</f>
        <v/>
      </c>
      <c r="AA27" s="58" t="str">
        <f>IF(AND('Mapa final'!$AE$11="Alta",'Mapa final'!$AG$11="Leve"),CONCATENATE("R2C",'Mapa final'!$S$11),"")</f>
        <v/>
      </c>
      <c r="AB27" s="44" t="str">
        <f>IF(AND('Mapa final'!$AE$11="Muy Alta",'Mapa final'!$AG$11="Leve"),CONCATENATE("R2C",'Mapa final'!$S$11),"")</f>
        <v/>
      </c>
      <c r="AC27" s="147" t="str">
        <f>IF(AND('Mapa final'!$AE$11="Muy Alta",'Mapa final'!$AG$11="Leve"),CONCATENATE("R2C",'Mapa final'!$S$11),"")</f>
        <v/>
      </c>
      <c r="AD27" s="147" t="str">
        <f>IF(AND('Mapa final'!$AE$11="Muy Alta",'Mapa final'!$AG$11="Leve"),CONCATENATE("R2C",'Mapa final'!$S$11),"")</f>
        <v/>
      </c>
      <c r="AE27" s="147" t="str">
        <f>IF(AND('Mapa final'!$AE$11="Muy Alta",'Mapa final'!$AG$11="Leve"),CONCATENATE("R2C",'Mapa final'!$S$11),"")</f>
        <v/>
      </c>
      <c r="AF27" s="147" t="str">
        <f>IF(AND('Mapa final'!$AE$11="Muy Alta",'Mapa final'!$AG$11="Leve"),CONCATENATE("R2C",'Mapa final'!$S$11),"")</f>
        <v/>
      </c>
      <c r="AG27" s="45" t="str">
        <f>IF(AND('Mapa final'!$AE$11="Muy Alta",'Mapa final'!$AG$11="Leve"),CONCATENATE("R2C",'Mapa final'!$S$11),"")</f>
        <v/>
      </c>
      <c r="AH27" s="46" t="str">
        <f>IF(AND('Mapa final'!$AE$11="Muy Alta",'Mapa final'!$AG$11="Catastrófico"),CONCATENATE("R2C",'Mapa final'!$S$11),"")</f>
        <v/>
      </c>
      <c r="AI27" s="149" t="str">
        <f>IF(AND('Mapa final'!$AE$11="Muy Alta",'Mapa final'!$AG$11="Catastrófico"),CONCATENATE("R2C",'Mapa final'!$S$11),"")</f>
        <v/>
      </c>
      <c r="AJ27" s="149" t="str">
        <f>IF(AND('Mapa final'!$AE$11="Muy Alta",'Mapa final'!$AG$11="Catastrófico"),CONCATENATE("R2C",'Mapa final'!$S$11),"")</f>
        <v/>
      </c>
      <c r="AK27" s="149" t="str">
        <f>IF(AND('Mapa final'!$AE$11="Muy Alta",'Mapa final'!$AG$11="Catastrófico"),CONCATENATE("R2C",'Mapa final'!$S$11),"")</f>
        <v/>
      </c>
      <c r="AL27" s="149" t="str">
        <f>IF(AND('Mapa final'!$AE$11="Muy Alta",'Mapa final'!$AG$11="Catastrófico"),CONCATENATE("R2C",'Mapa final'!$S$11),"")</f>
        <v/>
      </c>
      <c r="AM27" s="47" t="str">
        <f>IF(AND('Mapa final'!$AE$11="Muy Alta",'Mapa final'!$AG$11="Catastrófico"),CONCATENATE("R2C",'Mapa final'!$S$11),"")</f>
        <v/>
      </c>
      <c r="AN27" s="70"/>
      <c r="AO27" s="359"/>
      <c r="AP27" s="360"/>
      <c r="AQ27" s="360"/>
      <c r="AR27" s="360"/>
      <c r="AS27" s="360"/>
      <c r="AT27" s="361"/>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278"/>
      <c r="C28" s="278"/>
      <c r="D28" s="279"/>
      <c r="E28" s="319"/>
      <c r="F28" s="320"/>
      <c r="G28" s="320"/>
      <c r="H28" s="320"/>
      <c r="I28" s="321"/>
      <c r="J28" s="57" t="str">
        <f>IF(AND('Mapa final'!$AE$11="Alta",'Mapa final'!$AG$11="Leve"),CONCATENATE("R2C",'Mapa final'!$S$11),"")</f>
        <v/>
      </c>
      <c r="K28" s="148" t="str">
        <f>IF(AND('Mapa final'!$AE$11="Alta",'Mapa final'!$AG$11="Leve"),CONCATENATE("R2C",'Mapa final'!$S$11),"")</f>
        <v/>
      </c>
      <c r="L28" s="148" t="str">
        <f>IF(AND('Mapa final'!$AE$11="Alta",'Mapa final'!$AG$11="Leve"),CONCATENATE("R2C",'Mapa final'!$S$11),"")</f>
        <v/>
      </c>
      <c r="M28" s="148" t="str">
        <f>IF(AND('Mapa final'!$AE$11="Alta",'Mapa final'!$AG$11="Leve"),CONCATENATE("R2C",'Mapa final'!$S$11),"")</f>
        <v/>
      </c>
      <c r="N28" s="148" t="str">
        <f>IF(AND('Mapa final'!$AE$11="Alta",'Mapa final'!$AG$11="Leve"),CONCATENATE("R2C",'Mapa final'!$S$11),"")</f>
        <v/>
      </c>
      <c r="O28" s="58" t="str">
        <f>IF(AND('Mapa final'!$AE$11="Alta",'Mapa final'!$AG$11="Leve"),CONCATENATE("R2C",'Mapa final'!$S$11),"")</f>
        <v/>
      </c>
      <c r="P28" s="57" t="str">
        <f>IF(AND('Mapa final'!$AE$11="Alta",'Mapa final'!$AG$11="Leve"),CONCATENATE("R2C",'Mapa final'!$S$11),"")</f>
        <v/>
      </c>
      <c r="Q28" s="148" t="str">
        <f>IF(AND('Mapa final'!$AE$11="Alta",'Mapa final'!$AG$11="Leve"),CONCATENATE("R2C",'Mapa final'!$S$11),"")</f>
        <v/>
      </c>
      <c r="R28" s="148" t="str">
        <f>IF(AND('Mapa final'!$AE$11="Alta",'Mapa final'!$AG$11="Leve"),CONCATENATE("R2C",'Mapa final'!$S$11),"")</f>
        <v/>
      </c>
      <c r="S28" s="148" t="str">
        <f>IF(AND('Mapa final'!$AE$11="Alta",'Mapa final'!$AG$11="Leve"),CONCATENATE("R2C",'Mapa final'!$S$11),"")</f>
        <v/>
      </c>
      <c r="T28" s="148" t="str">
        <f>IF(AND('Mapa final'!$AE$11="Alta",'Mapa final'!$AG$11="Leve"),CONCATENATE("R2C",'Mapa final'!$S$11),"")</f>
        <v/>
      </c>
      <c r="U28" s="58" t="str">
        <f>IF(AND('Mapa final'!$AE$11="Alta",'Mapa final'!$AG$11="Leve"),CONCATENATE("R2C",'Mapa final'!$S$11),"")</f>
        <v/>
      </c>
      <c r="V28" s="57" t="str">
        <f>IF(AND('Mapa final'!$AE$11="Alta",'Mapa final'!$AG$11="Leve"),CONCATENATE("R2C",'Mapa final'!$S$11),"")</f>
        <v/>
      </c>
      <c r="W28" s="148" t="str">
        <f>IF(AND('Mapa final'!$AE$11="Alta",'Mapa final'!$AG$11="Leve"),CONCATENATE("R2C",'Mapa final'!$S$11),"")</f>
        <v/>
      </c>
      <c r="X28" s="148" t="str">
        <f>IF(AND('Mapa final'!$AE$11="Alta",'Mapa final'!$AG$11="Leve"),CONCATENATE("R2C",'Mapa final'!$S$11),"")</f>
        <v/>
      </c>
      <c r="Y28" s="148" t="str">
        <f>IF(AND('Mapa final'!$AE$11="Alta",'Mapa final'!$AG$11="Leve"),CONCATENATE("R2C",'Mapa final'!$S$11),"")</f>
        <v/>
      </c>
      <c r="Z28" s="148" t="str">
        <f>IF(AND('Mapa final'!$AE$11="Alta",'Mapa final'!$AG$11="Leve"),CONCATENATE("R2C",'Mapa final'!$S$11),"")</f>
        <v/>
      </c>
      <c r="AA28" s="58" t="str">
        <f>IF(AND('Mapa final'!$AE$11="Alta",'Mapa final'!$AG$11="Leve"),CONCATENATE("R2C",'Mapa final'!$S$11),"")</f>
        <v/>
      </c>
      <c r="AB28" s="44" t="str">
        <f>IF(AND('Mapa final'!$AE$11="Muy Alta",'Mapa final'!$AG$11="Leve"),CONCATENATE("R2C",'Mapa final'!$S$11),"")</f>
        <v/>
      </c>
      <c r="AC28" s="147" t="str">
        <f>IF(AND('Mapa final'!$AE$11="Muy Alta",'Mapa final'!$AG$11="Leve"),CONCATENATE("R2C",'Mapa final'!$S$11),"")</f>
        <v/>
      </c>
      <c r="AD28" s="147" t="str">
        <f>IF(AND('Mapa final'!$AE$11="Muy Alta",'Mapa final'!$AG$11="Leve"),CONCATENATE("R2C",'Mapa final'!$S$11),"")</f>
        <v/>
      </c>
      <c r="AE28" s="147" t="str">
        <f>IF(AND('Mapa final'!$AE$11="Muy Alta",'Mapa final'!$AG$11="Leve"),CONCATENATE("R2C",'Mapa final'!$S$11),"")</f>
        <v/>
      </c>
      <c r="AF28" s="147" t="str">
        <f>IF(AND('Mapa final'!$AE$11="Muy Alta",'Mapa final'!$AG$11="Leve"),CONCATENATE("R2C",'Mapa final'!$S$11),"")</f>
        <v/>
      </c>
      <c r="AG28" s="45" t="str">
        <f>IF(AND('Mapa final'!$AE$11="Muy Alta",'Mapa final'!$AG$11="Leve"),CONCATENATE("R2C",'Mapa final'!$S$11),"")</f>
        <v/>
      </c>
      <c r="AH28" s="46" t="str">
        <f>IF(AND('Mapa final'!$AE$11="Muy Alta",'Mapa final'!$AG$11="Catastrófico"),CONCATENATE("R2C",'Mapa final'!$S$11),"")</f>
        <v/>
      </c>
      <c r="AI28" s="149" t="str">
        <f>IF(AND('Mapa final'!$AE$11="Muy Alta",'Mapa final'!$AG$11="Catastrófico"),CONCATENATE("R2C",'Mapa final'!$S$11),"")</f>
        <v/>
      </c>
      <c r="AJ28" s="149" t="str">
        <f>IF(AND('Mapa final'!$AE$11="Muy Alta",'Mapa final'!$AG$11="Catastrófico"),CONCATENATE("R2C",'Mapa final'!$S$11),"")</f>
        <v/>
      </c>
      <c r="AK28" s="149" t="str">
        <f>IF(AND('Mapa final'!$AE$11="Muy Alta",'Mapa final'!$AG$11="Catastrófico"),CONCATENATE("R2C",'Mapa final'!$S$11),"")</f>
        <v/>
      </c>
      <c r="AL28" s="149" t="str">
        <f>IF(AND('Mapa final'!$AE$11="Muy Alta",'Mapa final'!$AG$11="Catastrófico"),CONCATENATE("R2C",'Mapa final'!$S$11),"")</f>
        <v/>
      </c>
      <c r="AM28" s="47" t="str">
        <f>IF(AND('Mapa final'!$AE$11="Muy Alta",'Mapa final'!$AG$11="Catastrófico"),CONCATENATE("R2C",'Mapa final'!$S$11),"")</f>
        <v/>
      </c>
      <c r="AN28" s="70"/>
      <c r="AO28" s="359"/>
      <c r="AP28" s="360"/>
      <c r="AQ28" s="360"/>
      <c r="AR28" s="360"/>
      <c r="AS28" s="360"/>
      <c r="AT28" s="361"/>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278"/>
      <c r="C29" s="278"/>
      <c r="D29" s="279"/>
      <c r="E29" s="319"/>
      <c r="F29" s="320"/>
      <c r="G29" s="320"/>
      <c r="H29" s="320"/>
      <c r="I29" s="321"/>
      <c r="J29" s="57" t="str">
        <f>IF(AND('Mapa final'!$AE$11="Alta",'Mapa final'!$AG$11="Leve"),CONCATENATE("R2C",'Mapa final'!$S$11),"")</f>
        <v/>
      </c>
      <c r="K29" s="148" t="str">
        <f>IF(AND('Mapa final'!$AE$11="Alta",'Mapa final'!$AG$11="Leve"),CONCATENATE("R2C",'Mapa final'!$S$11),"")</f>
        <v/>
      </c>
      <c r="L29" s="148" t="str">
        <f>IF(AND('Mapa final'!$AE$11="Alta",'Mapa final'!$AG$11="Leve"),CONCATENATE("R2C",'Mapa final'!$S$11),"")</f>
        <v/>
      </c>
      <c r="M29" s="148" t="str">
        <f>IF(AND('Mapa final'!$AE$11="Alta",'Mapa final'!$AG$11="Leve"),CONCATENATE("R2C",'Mapa final'!$S$11),"")</f>
        <v/>
      </c>
      <c r="N29" s="148" t="str">
        <f>IF(AND('Mapa final'!$AE$11="Alta",'Mapa final'!$AG$11="Leve"),CONCATENATE("R2C",'Mapa final'!$S$11),"")</f>
        <v/>
      </c>
      <c r="O29" s="58" t="str">
        <f>IF(AND('Mapa final'!$AE$11="Alta",'Mapa final'!$AG$11="Leve"),CONCATENATE("R2C",'Mapa final'!$S$11),"")</f>
        <v/>
      </c>
      <c r="P29" s="57" t="str">
        <f>IF(AND('Mapa final'!$AE$11="Alta",'Mapa final'!$AG$11="Leve"),CONCATENATE("R2C",'Mapa final'!$S$11),"")</f>
        <v/>
      </c>
      <c r="Q29" s="148" t="str">
        <f>IF(AND('Mapa final'!$AE$11="Alta",'Mapa final'!$AG$11="Leve"),CONCATENATE("R2C",'Mapa final'!$S$11),"")</f>
        <v/>
      </c>
      <c r="R29" s="148" t="str">
        <f>IF(AND('Mapa final'!$AE$11="Alta",'Mapa final'!$AG$11="Leve"),CONCATENATE("R2C",'Mapa final'!$S$11),"")</f>
        <v/>
      </c>
      <c r="S29" s="148" t="str">
        <f>IF(AND('Mapa final'!$AE$11="Alta",'Mapa final'!$AG$11="Leve"),CONCATENATE("R2C",'Mapa final'!$S$11),"")</f>
        <v/>
      </c>
      <c r="T29" s="148" t="str">
        <f>IF(AND('Mapa final'!$AE$11="Alta",'Mapa final'!$AG$11="Leve"),CONCATENATE("R2C",'Mapa final'!$S$11),"")</f>
        <v/>
      </c>
      <c r="U29" s="58" t="str">
        <f>IF(AND('Mapa final'!$AE$11="Alta",'Mapa final'!$AG$11="Leve"),CONCATENATE("R2C",'Mapa final'!$S$11),"")</f>
        <v/>
      </c>
      <c r="V29" s="57" t="str">
        <f>IF(AND('Mapa final'!$AE$11="Alta",'Mapa final'!$AG$11="Leve"),CONCATENATE("R2C",'Mapa final'!$S$11),"")</f>
        <v/>
      </c>
      <c r="W29" s="148" t="str">
        <f>IF(AND('Mapa final'!$AE$11="Alta",'Mapa final'!$AG$11="Leve"),CONCATENATE("R2C",'Mapa final'!$S$11),"")</f>
        <v/>
      </c>
      <c r="X29" s="148" t="str">
        <f>IF(AND('Mapa final'!$AE$11="Alta",'Mapa final'!$AG$11="Leve"),CONCATENATE("R2C",'Mapa final'!$S$11),"")</f>
        <v/>
      </c>
      <c r="Y29" s="148" t="str">
        <f>IF(AND('Mapa final'!$AE$11="Alta",'Mapa final'!$AG$11="Leve"),CONCATENATE("R2C",'Mapa final'!$S$11),"")</f>
        <v/>
      </c>
      <c r="Z29" s="148" t="str">
        <f>IF(AND('Mapa final'!$AE$11="Alta",'Mapa final'!$AG$11="Leve"),CONCATENATE("R2C",'Mapa final'!$S$11),"")</f>
        <v/>
      </c>
      <c r="AA29" s="58" t="str">
        <f>IF(AND('Mapa final'!$AE$11="Alta",'Mapa final'!$AG$11="Leve"),CONCATENATE("R2C",'Mapa final'!$S$11),"")</f>
        <v/>
      </c>
      <c r="AB29" s="44" t="str">
        <f>IF(AND('Mapa final'!$AE$11="Muy Alta",'Mapa final'!$AG$11="Leve"),CONCATENATE("R2C",'Mapa final'!$S$11),"")</f>
        <v/>
      </c>
      <c r="AC29" s="147" t="str">
        <f>IF(AND('Mapa final'!$AE$11="Muy Alta",'Mapa final'!$AG$11="Leve"),CONCATENATE("R2C",'Mapa final'!$S$11),"")</f>
        <v/>
      </c>
      <c r="AD29" s="147" t="str">
        <f>IF(AND('Mapa final'!$AE$11="Muy Alta",'Mapa final'!$AG$11="Leve"),CONCATENATE("R2C",'Mapa final'!$S$11),"")</f>
        <v/>
      </c>
      <c r="AE29" s="147" t="str">
        <f>IF(AND('Mapa final'!$AE$11="Muy Alta",'Mapa final'!$AG$11="Leve"),CONCATENATE("R2C",'Mapa final'!$S$11),"")</f>
        <v/>
      </c>
      <c r="AF29" s="147" t="str">
        <f>IF(AND('Mapa final'!$AE$11="Muy Alta",'Mapa final'!$AG$11="Leve"),CONCATENATE("R2C",'Mapa final'!$S$11),"")</f>
        <v/>
      </c>
      <c r="AG29" s="45" t="str">
        <f>IF(AND('Mapa final'!$AE$11="Muy Alta",'Mapa final'!$AG$11="Leve"),CONCATENATE("R2C",'Mapa final'!$S$11),"")</f>
        <v/>
      </c>
      <c r="AH29" s="46" t="str">
        <f>IF(AND('Mapa final'!$AE$11="Muy Alta",'Mapa final'!$AG$11="Catastrófico"),CONCATENATE("R2C",'Mapa final'!$S$11),"")</f>
        <v/>
      </c>
      <c r="AI29" s="149" t="str">
        <f>IF(AND('Mapa final'!$AE$11="Muy Alta",'Mapa final'!$AG$11="Catastrófico"),CONCATENATE("R2C",'Mapa final'!$S$11),"")</f>
        <v/>
      </c>
      <c r="AJ29" s="149" t="str">
        <f>IF(AND('Mapa final'!$AE$11="Muy Alta",'Mapa final'!$AG$11="Catastrófico"),CONCATENATE("R2C",'Mapa final'!$S$11),"")</f>
        <v/>
      </c>
      <c r="AK29" s="149" t="str">
        <f>IF(AND('Mapa final'!$AE$11="Muy Alta",'Mapa final'!$AG$11="Catastrófico"),CONCATENATE("R2C",'Mapa final'!$S$11),"")</f>
        <v/>
      </c>
      <c r="AL29" s="149" t="str">
        <f>IF(AND('Mapa final'!$AE$11="Muy Alta",'Mapa final'!$AG$11="Catastrófico"),CONCATENATE("R2C",'Mapa final'!$S$11),"")</f>
        <v/>
      </c>
      <c r="AM29" s="47" t="str">
        <f>IF(AND('Mapa final'!$AE$11="Muy Alta",'Mapa final'!$AG$11="Catastrófico"),CONCATENATE("R2C",'Mapa final'!$S$11),"")</f>
        <v/>
      </c>
      <c r="AN29" s="70"/>
      <c r="AO29" s="359"/>
      <c r="AP29" s="360"/>
      <c r="AQ29" s="360"/>
      <c r="AR29" s="360"/>
      <c r="AS29" s="360"/>
      <c r="AT29" s="361"/>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278"/>
      <c r="C30" s="278"/>
      <c r="D30" s="279"/>
      <c r="E30" s="319"/>
      <c r="F30" s="320"/>
      <c r="G30" s="320"/>
      <c r="H30" s="320"/>
      <c r="I30" s="321"/>
      <c r="J30" s="57" t="str">
        <f>IF(AND('Mapa final'!$AE$11="Alta",'Mapa final'!$AG$11="Leve"),CONCATENATE("R2C",'Mapa final'!$S$11),"")</f>
        <v/>
      </c>
      <c r="K30" s="148" t="str">
        <f>IF(AND('Mapa final'!$AE$11="Alta",'Mapa final'!$AG$11="Leve"),CONCATENATE("R2C",'Mapa final'!$S$11),"")</f>
        <v/>
      </c>
      <c r="L30" s="148" t="str">
        <f>IF(AND('Mapa final'!$AE$11="Alta",'Mapa final'!$AG$11="Leve"),CONCATENATE("R2C",'Mapa final'!$S$11),"")</f>
        <v/>
      </c>
      <c r="M30" s="148" t="str">
        <f>IF(AND('Mapa final'!$AE$11="Alta",'Mapa final'!$AG$11="Leve"),CONCATENATE("R2C",'Mapa final'!$S$11),"")</f>
        <v/>
      </c>
      <c r="N30" s="148" t="str">
        <f>IF(AND('Mapa final'!$AE$11="Alta",'Mapa final'!$AG$11="Leve"),CONCATENATE("R2C",'Mapa final'!$S$11),"")</f>
        <v/>
      </c>
      <c r="O30" s="58" t="str">
        <f>IF(AND('Mapa final'!$AE$11="Alta",'Mapa final'!$AG$11="Leve"),CONCATENATE("R2C",'Mapa final'!$S$11),"")</f>
        <v/>
      </c>
      <c r="P30" s="57" t="str">
        <f>IF(AND('Mapa final'!$AE$11="Alta",'Mapa final'!$AG$11="Leve"),CONCATENATE("R2C",'Mapa final'!$S$11),"")</f>
        <v/>
      </c>
      <c r="Q30" s="148" t="str">
        <f>IF(AND('Mapa final'!$AE$11="Alta",'Mapa final'!$AG$11="Leve"),CONCATENATE("R2C",'Mapa final'!$S$11),"")</f>
        <v/>
      </c>
      <c r="R30" s="148" t="str">
        <f>IF(AND('Mapa final'!$AE$11="Alta",'Mapa final'!$AG$11="Leve"),CONCATENATE("R2C",'Mapa final'!$S$11),"")</f>
        <v/>
      </c>
      <c r="S30" s="148" t="str">
        <f>IF(AND('Mapa final'!$AE$11="Alta",'Mapa final'!$AG$11="Leve"),CONCATENATE("R2C",'Mapa final'!$S$11),"")</f>
        <v/>
      </c>
      <c r="T30" s="148" t="str">
        <f>IF(AND('Mapa final'!$AE$11="Alta",'Mapa final'!$AG$11="Leve"),CONCATENATE("R2C",'Mapa final'!$S$11),"")</f>
        <v/>
      </c>
      <c r="U30" s="58" t="str">
        <f>IF(AND('Mapa final'!$AE$11="Alta",'Mapa final'!$AG$11="Leve"),CONCATENATE("R2C",'Mapa final'!$S$11),"")</f>
        <v/>
      </c>
      <c r="V30" s="57" t="str">
        <f>IF(AND('Mapa final'!$AE$11="Alta",'Mapa final'!$AG$11="Leve"),CONCATENATE("R2C",'Mapa final'!$S$11),"")</f>
        <v/>
      </c>
      <c r="W30" s="148" t="str">
        <f>IF(AND('Mapa final'!$AE$11="Alta",'Mapa final'!$AG$11="Leve"),CONCATENATE("R2C",'Mapa final'!$S$11),"")</f>
        <v/>
      </c>
      <c r="X30" s="148" t="str">
        <f>IF(AND('Mapa final'!$AE$11="Alta",'Mapa final'!$AG$11="Leve"),CONCATENATE("R2C",'Mapa final'!$S$11),"")</f>
        <v/>
      </c>
      <c r="Y30" s="148" t="str">
        <f>IF(AND('Mapa final'!$AE$11="Alta",'Mapa final'!$AG$11="Leve"),CONCATENATE("R2C",'Mapa final'!$S$11),"")</f>
        <v/>
      </c>
      <c r="Z30" s="148" t="str">
        <f>IF(AND('Mapa final'!$AE$11="Alta",'Mapa final'!$AG$11="Leve"),CONCATENATE("R2C",'Mapa final'!$S$11),"")</f>
        <v/>
      </c>
      <c r="AA30" s="58" t="str">
        <f>IF(AND('Mapa final'!$AE$11="Alta",'Mapa final'!$AG$11="Leve"),CONCATENATE("R2C",'Mapa final'!$S$11),"")</f>
        <v/>
      </c>
      <c r="AB30" s="44" t="str">
        <f>IF(AND('Mapa final'!$AE$11="Muy Alta",'Mapa final'!$AG$11="Leve"),CONCATENATE("R2C",'Mapa final'!$S$11),"")</f>
        <v/>
      </c>
      <c r="AC30" s="147" t="str">
        <f>IF(AND('Mapa final'!$AE$11="Muy Alta",'Mapa final'!$AG$11="Leve"),CONCATENATE("R2C",'Mapa final'!$S$11),"")</f>
        <v/>
      </c>
      <c r="AD30" s="147" t="str">
        <f>IF(AND('Mapa final'!$AE$11="Muy Alta",'Mapa final'!$AG$11="Leve"),CONCATENATE("R2C",'Mapa final'!$S$11),"")</f>
        <v/>
      </c>
      <c r="AE30" s="147" t="str">
        <f>IF(AND('Mapa final'!$AE$11="Muy Alta",'Mapa final'!$AG$11="Leve"),CONCATENATE("R2C",'Mapa final'!$S$11),"")</f>
        <v/>
      </c>
      <c r="AF30" s="147" t="str">
        <f>IF(AND('Mapa final'!$AE$11="Muy Alta",'Mapa final'!$AG$11="Leve"),CONCATENATE("R2C",'Mapa final'!$S$11),"")</f>
        <v/>
      </c>
      <c r="AG30" s="45" t="str">
        <f>IF(AND('Mapa final'!$AE$11="Muy Alta",'Mapa final'!$AG$11="Leve"),CONCATENATE("R2C",'Mapa final'!$S$11),"")</f>
        <v/>
      </c>
      <c r="AH30" s="46" t="str">
        <f>IF(AND('Mapa final'!$AE$11="Muy Alta",'Mapa final'!$AG$11="Catastrófico"),CONCATENATE("R2C",'Mapa final'!$S$11),"")</f>
        <v/>
      </c>
      <c r="AI30" s="149" t="str">
        <f>IF(AND('Mapa final'!$AE$11="Muy Alta",'Mapa final'!$AG$11="Catastrófico"),CONCATENATE("R2C",'Mapa final'!$S$11),"")</f>
        <v/>
      </c>
      <c r="AJ30" s="149" t="str">
        <f>IF(AND('Mapa final'!$AE$11="Muy Alta",'Mapa final'!$AG$11="Catastrófico"),CONCATENATE("R2C",'Mapa final'!$S$11),"")</f>
        <v/>
      </c>
      <c r="AK30" s="149" t="str">
        <f>IF(AND('Mapa final'!$AE$11="Muy Alta",'Mapa final'!$AG$11="Catastrófico"),CONCATENATE("R2C",'Mapa final'!$S$11),"")</f>
        <v/>
      </c>
      <c r="AL30" s="149" t="str">
        <f>IF(AND('Mapa final'!$AE$11="Muy Alta",'Mapa final'!$AG$11="Catastrófico"),CONCATENATE("R2C",'Mapa final'!$S$11),"")</f>
        <v/>
      </c>
      <c r="AM30" s="47" t="str">
        <f>IF(AND('Mapa final'!$AE$11="Muy Alta",'Mapa final'!$AG$11="Catastrófico"),CONCATENATE("R2C",'Mapa final'!$S$11),"")</f>
        <v/>
      </c>
      <c r="AN30" s="70"/>
      <c r="AO30" s="359"/>
      <c r="AP30" s="360"/>
      <c r="AQ30" s="360"/>
      <c r="AR30" s="360"/>
      <c r="AS30" s="360"/>
      <c r="AT30" s="361"/>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278"/>
      <c r="C31" s="278"/>
      <c r="D31" s="279"/>
      <c r="E31" s="319"/>
      <c r="F31" s="320"/>
      <c r="G31" s="320"/>
      <c r="H31" s="320"/>
      <c r="I31" s="321"/>
      <c r="J31" s="57" t="str">
        <f>IF(AND('Mapa final'!$AE$11="Alta",'Mapa final'!$AG$11="Leve"),CONCATENATE("R2C",'Mapa final'!$S$11),"")</f>
        <v/>
      </c>
      <c r="K31" s="148" t="str">
        <f>IF(AND('Mapa final'!$AE$11="Alta",'Mapa final'!$AG$11="Leve"),CONCATENATE("R2C",'Mapa final'!$S$11),"")</f>
        <v/>
      </c>
      <c r="L31" s="148" t="str">
        <f>IF(AND('Mapa final'!$AE$11="Alta",'Mapa final'!$AG$11="Leve"),CONCATENATE("R2C",'Mapa final'!$S$11),"")</f>
        <v/>
      </c>
      <c r="M31" s="148" t="str">
        <f>IF(AND('Mapa final'!$AE$11="Alta",'Mapa final'!$AG$11="Leve"),CONCATENATE("R2C",'Mapa final'!$S$11),"")</f>
        <v/>
      </c>
      <c r="N31" s="148" t="str">
        <f>IF(AND('Mapa final'!$AE$11="Alta",'Mapa final'!$AG$11="Leve"),CONCATENATE("R2C",'Mapa final'!$S$11),"")</f>
        <v/>
      </c>
      <c r="O31" s="58" t="str">
        <f>IF(AND('Mapa final'!$AE$11="Alta",'Mapa final'!$AG$11="Leve"),CONCATENATE("R2C",'Mapa final'!$S$11),"")</f>
        <v/>
      </c>
      <c r="P31" s="57" t="str">
        <f>IF(AND('Mapa final'!$AE$11="Alta",'Mapa final'!$AG$11="Leve"),CONCATENATE("R2C",'Mapa final'!$S$11),"")</f>
        <v/>
      </c>
      <c r="Q31" s="148" t="str">
        <f>IF(AND('Mapa final'!$AE$11="Alta",'Mapa final'!$AG$11="Leve"),CONCATENATE("R2C",'Mapa final'!$S$11),"")</f>
        <v/>
      </c>
      <c r="R31" s="148" t="str">
        <f>IF(AND('Mapa final'!$AE$11="Alta",'Mapa final'!$AG$11="Leve"),CONCATENATE("R2C",'Mapa final'!$S$11),"")</f>
        <v/>
      </c>
      <c r="S31" s="148" t="str">
        <f>IF(AND('Mapa final'!$AE$11="Alta",'Mapa final'!$AG$11="Leve"),CONCATENATE("R2C",'Mapa final'!$S$11),"")</f>
        <v/>
      </c>
      <c r="T31" s="148" t="str">
        <f>IF(AND('Mapa final'!$AE$11="Alta",'Mapa final'!$AG$11="Leve"),CONCATENATE("R2C",'Mapa final'!$S$11),"")</f>
        <v/>
      </c>
      <c r="U31" s="58" t="str">
        <f>IF(AND('Mapa final'!$AE$11="Alta",'Mapa final'!$AG$11="Leve"),CONCATENATE("R2C",'Mapa final'!$S$11),"")</f>
        <v/>
      </c>
      <c r="V31" s="57" t="str">
        <f>IF(AND('Mapa final'!$AE$11="Alta",'Mapa final'!$AG$11="Leve"),CONCATENATE("R2C",'Mapa final'!$S$11),"")</f>
        <v/>
      </c>
      <c r="W31" s="148" t="str">
        <f>IF(AND('Mapa final'!$AE$11="Alta",'Mapa final'!$AG$11="Leve"),CONCATENATE("R2C",'Mapa final'!$S$11),"")</f>
        <v/>
      </c>
      <c r="X31" s="148" t="str">
        <f>IF(AND('Mapa final'!$AE$11="Alta",'Mapa final'!$AG$11="Leve"),CONCATENATE("R2C",'Mapa final'!$S$11),"")</f>
        <v/>
      </c>
      <c r="Y31" s="148" t="str">
        <f>IF(AND('Mapa final'!$AE$11="Alta",'Mapa final'!$AG$11="Leve"),CONCATENATE("R2C",'Mapa final'!$S$11),"")</f>
        <v/>
      </c>
      <c r="Z31" s="148" t="str">
        <f>IF(AND('Mapa final'!$AE$11="Alta",'Mapa final'!$AG$11="Leve"),CONCATENATE("R2C",'Mapa final'!$S$11),"")</f>
        <v/>
      </c>
      <c r="AA31" s="58" t="str">
        <f>IF(AND('Mapa final'!$AE$11="Alta",'Mapa final'!$AG$11="Leve"),CONCATENATE("R2C",'Mapa final'!$S$11),"")</f>
        <v/>
      </c>
      <c r="AB31" s="44" t="str">
        <f>IF(AND('Mapa final'!$AE$11="Muy Alta",'Mapa final'!$AG$11="Leve"),CONCATENATE("R2C",'Mapa final'!$S$11),"")</f>
        <v/>
      </c>
      <c r="AC31" s="147" t="str">
        <f>IF(AND('Mapa final'!$AE$11="Muy Alta",'Mapa final'!$AG$11="Leve"),CONCATENATE("R2C",'Mapa final'!$S$11),"")</f>
        <v/>
      </c>
      <c r="AD31" s="147" t="str">
        <f>IF(AND('Mapa final'!$AE$11="Muy Alta",'Mapa final'!$AG$11="Leve"),CONCATENATE("R2C",'Mapa final'!$S$11),"")</f>
        <v/>
      </c>
      <c r="AE31" s="147" t="str">
        <f>IF(AND('Mapa final'!$AE$11="Muy Alta",'Mapa final'!$AG$11="Leve"),CONCATENATE("R2C",'Mapa final'!$S$11),"")</f>
        <v/>
      </c>
      <c r="AF31" s="147" t="str">
        <f>IF(AND('Mapa final'!$AE$11="Muy Alta",'Mapa final'!$AG$11="Leve"),CONCATENATE("R2C",'Mapa final'!$S$11),"")</f>
        <v/>
      </c>
      <c r="AG31" s="45" t="str">
        <f>IF(AND('Mapa final'!$AE$11="Muy Alta",'Mapa final'!$AG$11="Leve"),CONCATENATE("R2C",'Mapa final'!$S$11),"")</f>
        <v/>
      </c>
      <c r="AH31" s="46" t="str">
        <f>IF(AND('Mapa final'!$AE$11="Muy Alta",'Mapa final'!$AG$11="Catastrófico"),CONCATENATE("R2C",'Mapa final'!$S$11),"")</f>
        <v/>
      </c>
      <c r="AI31" s="149" t="str">
        <f>IF(AND('Mapa final'!$AE$11="Muy Alta",'Mapa final'!$AG$11="Catastrófico"),CONCATENATE("R2C",'Mapa final'!$S$11),"")</f>
        <v/>
      </c>
      <c r="AJ31" s="149" t="str">
        <f>IF(AND('Mapa final'!$AE$11="Muy Alta",'Mapa final'!$AG$11="Catastrófico"),CONCATENATE("R2C",'Mapa final'!$S$11),"")</f>
        <v/>
      </c>
      <c r="AK31" s="149" t="str">
        <f>IF(AND('Mapa final'!$AE$11="Muy Alta",'Mapa final'!$AG$11="Catastrófico"),CONCATENATE("R2C",'Mapa final'!$S$11),"")</f>
        <v/>
      </c>
      <c r="AL31" s="149" t="str">
        <f>IF(AND('Mapa final'!$AE$11="Muy Alta",'Mapa final'!$AG$11="Catastrófico"),CONCATENATE("R2C",'Mapa final'!$S$11),"")</f>
        <v/>
      </c>
      <c r="AM31" s="47" t="str">
        <f>IF(AND('Mapa final'!$AE$11="Muy Alta",'Mapa final'!$AG$11="Catastrófico"),CONCATENATE("R2C",'Mapa final'!$S$11),"")</f>
        <v/>
      </c>
      <c r="AN31" s="70"/>
      <c r="AO31" s="359"/>
      <c r="AP31" s="360"/>
      <c r="AQ31" s="360"/>
      <c r="AR31" s="360"/>
      <c r="AS31" s="360"/>
      <c r="AT31" s="361"/>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278"/>
      <c r="C32" s="278"/>
      <c r="D32" s="279"/>
      <c r="E32" s="319"/>
      <c r="F32" s="320"/>
      <c r="G32" s="320"/>
      <c r="H32" s="320"/>
      <c r="I32" s="321"/>
      <c r="J32" s="57" t="str">
        <f>IF(AND('Mapa final'!$AE$11="Alta",'Mapa final'!$AG$11="Leve"),CONCATENATE("R2C",'Mapa final'!$S$11),"")</f>
        <v/>
      </c>
      <c r="K32" s="148" t="str">
        <f>IF(AND('Mapa final'!$AE$11="Alta",'Mapa final'!$AG$11="Leve"),CONCATENATE("R2C",'Mapa final'!$S$11),"")</f>
        <v/>
      </c>
      <c r="L32" s="148" t="str">
        <f>IF(AND('Mapa final'!$AE$11="Alta",'Mapa final'!$AG$11="Leve"),CONCATENATE("R2C",'Mapa final'!$S$11),"")</f>
        <v/>
      </c>
      <c r="M32" s="148" t="str">
        <f>IF(AND('Mapa final'!$AE$11="Alta",'Mapa final'!$AG$11="Leve"),CONCATENATE("R2C",'Mapa final'!$S$11),"")</f>
        <v/>
      </c>
      <c r="N32" s="148" t="str">
        <f>IF(AND('Mapa final'!$AE$11="Alta",'Mapa final'!$AG$11="Leve"),CONCATENATE("R2C",'Mapa final'!$S$11),"")</f>
        <v/>
      </c>
      <c r="O32" s="58" t="str">
        <f>IF(AND('Mapa final'!$AE$11="Alta",'Mapa final'!$AG$11="Leve"),CONCATENATE("R2C",'Mapa final'!$S$11),"")</f>
        <v/>
      </c>
      <c r="P32" s="57" t="str">
        <f>IF(AND('Mapa final'!$AE$11="Alta",'Mapa final'!$AG$11="Leve"),CONCATENATE("R2C",'Mapa final'!$S$11),"")</f>
        <v/>
      </c>
      <c r="Q32" s="148" t="str">
        <f>IF(AND('Mapa final'!$AE$11="Alta",'Mapa final'!$AG$11="Leve"),CONCATENATE("R2C",'Mapa final'!$S$11),"")</f>
        <v/>
      </c>
      <c r="R32" s="148" t="str">
        <f>IF(AND('Mapa final'!$AE$11="Alta",'Mapa final'!$AG$11="Leve"),CONCATENATE("R2C",'Mapa final'!$S$11),"")</f>
        <v/>
      </c>
      <c r="S32" s="148" t="str">
        <f>IF(AND('Mapa final'!$AE$11="Alta",'Mapa final'!$AG$11="Leve"),CONCATENATE("R2C",'Mapa final'!$S$11),"")</f>
        <v/>
      </c>
      <c r="T32" s="148" t="str">
        <f>IF(AND('Mapa final'!$AE$11="Alta",'Mapa final'!$AG$11="Leve"),CONCATENATE("R2C",'Mapa final'!$S$11),"")</f>
        <v/>
      </c>
      <c r="U32" s="58" t="str">
        <f>IF(AND('Mapa final'!$AE$11="Alta",'Mapa final'!$AG$11="Leve"),CONCATENATE("R2C",'Mapa final'!$S$11),"")</f>
        <v/>
      </c>
      <c r="V32" s="57" t="str">
        <f>IF(AND('Mapa final'!$AE$11="Alta",'Mapa final'!$AG$11="Leve"),CONCATENATE("R2C",'Mapa final'!$S$11),"")</f>
        <v/>
      </c>
      <c r="W32" s="148" t="str">
        <f>IF(AND('Mapa final'!$AE$11="Alta",'Mapa final'!$AG$11="Leve"),CONCATENATE("R2C",'Mapa final'!$S$11),"")</f>
        <v/>
      </c>
      <c r="X32" s="148" t="str">
        <f>IF(AND('Mapa final'!$AE$11="Alta",'Mapa final'!$AG$11="Leve"),CONCATENATE("R2C",'Mapa final'!$S$11),"")</f>
        <v/>
      </c>
      <c r="Y32" s="148" t="str">
        <f>IF(AND('Mapa final'!$AE$11="Alta",'Mapa final'!$AG$11="Leve"),CONCATENATE("R2C",'Mapa final'!$S$11),"")</f>
        <v/>
      </c>
      <c r="Z32" s="148" t="str">
        <f>IF(AND('Mapa final'!$AE$11="Alta",'Mapa final'!$AG$11="Leve"),CONCATENATE("R2C",'Mapa final'!$S$11),"")</f>
        <v/>
      </c>
      <c r="AA32" s="58" t="str">
        <f>IF(AND('Mapa final'!$AE$11="Alta",'Mapa final'!$AG$11="Leve"),CONCATENATE("R2C",'Mapa final'!$S$11),"")</f>
        <v/>
      </c>
      <c r="AB32" s="44" t="str">
        <f>IF(AND('Mapa final'!$AE$11="Muy Alta",'Mapa final'!$AG$11="Leve"),CONCATENATE("R2C",'Mapa final'!$S$11),"")</f>
        <v/>
      </c>
      <c r="AC32" s="147" t="str">
        <f>IF(AND('Mapa final'!$AE$11="Muy Alta",'Mapa final'!$AG$11="Leve"),CONCATENATE("R2C",'Mapa final'!$S$11),"")</f>
        <v/>
      </c>
      <c r="AD32" s="147" t="str">
        <f>IF(AND('Mapa final'!$AE$11="Muy Alta",'Mapa final'!$AG$11="Leve"),CONCATENATE("R2C",'Mapa final'!$S$11),"")</f>
        <v/>
      </c>
      <c r="AE32" s="147" t="str">
        <f>IF(AND('Mapa final'!$AE$11="Muy Alta",'Mapa final'!$AG$11="Leve"),CONCATENATE("R2C",'Mapa final'!$S$11),"")</f>
        <v/>
      </c>
      <c r="AF32" s="147" t="str">
        <f>IF(AND('Mapa final'!$AE$11="Muy Alta",'Mapa final'!$AG$11="Leve"),CONCATENATE("R2C",'Mapa final'!$S$11),"")</f>
        <v/>
      </c>
      <c r="AG32" s="45" t="str">
        <f>IF(AND('Mapa final'!$AE$11="Muy Alta",'Mapa final'!$AG$11="Leve"),CONCATENATE("R2C",'Mapa final'!$S$11),"")</f>
        <v/>
      </c>
      <c r="AH32" s="46" t="str">
        <f>IF(AND('Mapa final'!$AE$11="Muy Alta",'Mapa final'!$AG$11="Catastrófico"),CONCATENATE("R2C",'Mapa final'!$S$11),"")</f>
        <v/>
      </c>
      <c r="AI32" s="149" t="str">
        <f>IF(AND('Mapa final'!$AE$11="Muy Alta",'Mapa final'!$AG$11="Catastrófico"),CONCATENATE("R2C",'Mapa final'!$S$11),"")</f>
        <v/>
      </c>
      <c r="AJ32" s="149" t="str">
        <f>IF(AND('Mapa final'!$AE$11="Muy Alta",'Mapa final'!$AG$11="Catastrófico"),CONCATENATE("R2C",'Mapa final'!$S$11),"")</f>
        <v/>
      </c>
      <c r="AK32" s="149" t="str">
        <f>IF(AND('Mapa final'!$AE$11="Muy Alta",'Mapa final'!$AG$11="Catastrófico"),CONCATENATE("R2C",'Mapa final'!$S$11),"")</f>
        <v/>
      </c>
      <c r="AL32" s="149" t="str">
        <f>IF(AND('Mapa final'!$AE$11="Muy Alta",'Mapa final'!$AG$11="Catastrófico"),CONCATENATE("R2C",'Mapa final'!$S$11),"")</f>
        <v/>
      </c>
      <c r="AM32" s="47" t="str">
        <f>IF(AND('Mapa final'!$AE$11="Muy Alta",'Mapa final'!$AG$11="Catastrófico"),CONCATENATE("R2C",'Mapa final'!$S$11),"")</f>
        <v/>
      </c>
      <c r="AN32" s="70"/>
      <c r="AO32" s="359"/>
      <c r="AP32" s="360"/>
      <c r="AQ32" s="360"/>
      <c r="AR32" s="360"/>
      <c r="AS32" s="360"/>
      <c r="AT32" s="361"/>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278"/>
      <c r="C33" s="278"/>
      <c r="D33" s="279"/>
      <c r="E33" s="319"/>
      <c r="F33" s="320"/>
      <c r="G33" s="320"/>
      <c r="H33" s="320"/>
      <c r="I33" s="321"/>
      <c r="J33" s="57" t="str">
        <f>IF(AND('Mapa final'!$AE$11="Alta",'Mapa final'!$AG$11="Leve"),CONCATENATE("R2C",'Mapa final'!$S$11),"")</f>
        <v/>
      </c>
      <c r="K33" s="148" t="str">
        <f>IF(AND('Mapa final'!$AE$11="Alta",'Mapa final'!$AG$11="Leve"),CONCATENATE("R2C",'Mapa final'!$S$11),"")</f>
        <v/>
      </c>
      <c r="L33" s="148" t="str">
        <f>IF(AND('Mapa final'!$AE$11="Alta",'Mapa final'!$AG$11="Leve"),CONCATENATE("R2C",'Mapa final'!$S$11),"")</f>
        <v/>
      </c>
      <c r="M33" s="148" t="str">
        <f>IF(AND('Mapa final'!$AE$11="Alta",'Mapa final'!$AG$11="Leve"),CONCATENATE("R2C",'Mapa final'!$S$11),"")</f>
        <v/>
      </c>
      <c r="N33" s="148" t="str">
        <f>IF(AND('Mapa final'!$AE$11="Alta",'Mapa final'!$AG$11="Leve"),CONCATENATE("R2C",'Mapa final'!$S$11),"")</f>
        <v/>
      </c>
      <c r="O33" s="58" t="str">
        <f>IF(AND('Mapa final'!$AE$11="Alta",'Mapa final'!$AG$11="Leve"),CONCATENATE("R2C",'Mapa final'!$S$11),"")</f>
        <v/>
      </c>
      <c r="P33" s="57" t="str">
        <f>IF(AND('Mapa final'!$AE$11="Alta",'Mapa final'!$AG$11="Leve"),CONCATENATE("R2C",'Mapa final'!$S$11),"")</f>
        <v/>
      </c>
      <c r="Q33" s="148" t="str">
        <f>IF(AND('Mapa final'!$AE$11="Alta",'Mapa final'!$AG$11="Leve"),CONCATENATE("R2C",'Mapa final'!$S$11),"")</f>
        <v/>
      </c>
      <c r="R33" s="148" t="str">
        <f>IF(AND('Mapa final'!$AE$11="Alta",'Mapa final'!$AG$11="Leve"),CONCATENATE("R2C",'Mapa final'!$S$11),"")</f>
        <v/>
      </c>
      <c r="S33" s="148" t="str">
        <f>IF(AND('Mapa final'!$AE$11="Alta",'Mapa final'!$AG$11="Leve"),CONCATENATE("R2C",'Mapa final'!$S$11),"")</f>
        <v/>
      </c>
      <c r="T33" s="148" t="str">
        <f>IF(AND('Mapa final'!$AE$11="Alta",'Mapa final'!$AG$11="Leve"),CONCATENATE("R2C",'Mapa final'!$S$11),"")</f>
        <v/>
      </c>
      <c r="U33" s="58" t="str">
        <f>IF(AND('Mapa final'!$AE$11="Alta",'Mapa final'!$AG$11="Leve"),CONCATENATE("R2C",'Mapa final'!$S$11),"")</f>
        <v/>
      </c>
      <c r="V33" s="57" t="str">
        <f>IF(AND('Mapa final'!$AE$11="Alta",'Mapa final'!$AG$11="Leve"),CONCATENATE("R2C",'Mapa final'!$S$11),"")</f>
        <v/>
      </c>
      <c r="W33" s="148" t="str">
        <f>IF(AND('Mapa final'!$AE$11="Alta",'Mapa final'!$AG$11="Leve"),CONCATENATE("R2C",'Mapa final'!$S$11),"")</f>
        <v/>
      </c>
      <c r="X33" s="148" t="str">
        <f>IF(AND('Mapa final'!$AE$11="Alta",'Mapa final'!$AG$11="Leve"),CONCATENATE("R2C",'Mapa final'!$S$11),"")</f>
        <v/>
      </c>
      <c r="Y33" s="148" t="str">
        <f>IF(AND('Mapa final'!$AE$11="Alta",'Mapa final'!$AG$11="Leve"),CONCATENATE("R2C",'Mapa final'!$S$11),"")</f>
        <v/>
      </c>
      <c r="Z33" s="148" t="str">
        <f>IF(AND('Mapa final'!$AE$11="Alta",'Mapa final'!$AG$11="Leve"),CONCATENATE("R2C",'Mapa final'!$S$11),"")</f>
        <v/>
      </c>
      <c r="AA33" s="58" t="str">
        <f>IF(AND('Mapa final'!$AE$11="Alta",'Mapa final'!$AG$11="Leve"),CONCATENATE("R2C",'Mapa final'!$S$11),"")</f>
        <v/>
      </c>
      <c r="AB33" s="44" t="str">
        <f>IF(AND('Mapa final'!$AE$11="Muy Alta",'Mapa final'!$AG$11="Leve"),CONCATENATE("R2C",'Mapa final'!$S$11),"")</f>
        <v/>
      </c>
      <c r="AC33" s="147" t="str">
        <f>IF(AND('Mapa final'!$AE$11="Muy Alta",'Mapa final'!$AG$11="Leve"),CONCATENATE("R2C",'Mapa final'!$S$11),"")</f>
        <v/>
      </c>
      <c r="AD33" s="147" t="str">
        <f>IF(AND('Mapa final'!$AE$11="Muy Alta",'Mapa final'!$AG$11="Leve"),CONCATENATE("R2C",'Mapa final'!$S$11),"")</f>
        <v/>
      </c>
      <c r="AE33" s="147" t="str">
        <f>IF(AND('Mapa final'!$AE$11="Muy Alta",'Mapa final'!$AG$11="Leve"),CONCATENATE("R2C",'Mapa final'!$S$11),"")</f>
        <v/>
      </c>
      <c r="AF33" s="147" t="str">
        <f>IF(AND('Mapa final'!$AE$11="Muy Alta",'Mapa final'!$AG$11="Leve"),CONCATENATE("R2C",'Mapa final'!$S$11),"")</f>
        <v/>
      </c>
      <c r="AG33" s="45" t="str">
        <f>IF(AND('Mapa final'!$AE$11="Muy Alta",'Mapa final'!$AG$11="Leve"),CONCATENATE("R2C",'Mapa final'!$S$11),"")</f>
        <v/>
      </c>
      <c r="AH33" s="46" t="str">
        <f>IF(AND('Mapa final'!$AE$11="Muy Alta",'Mapa final'!$AG$11="Catastrófico"),CONCATENATE("R2C",'Mapa final'!$S$11),"")</f>
        <v/>
      </c>
      <c r="AI33" s="149" t="str">
        <f>IF(AND('Mapa final'!$AE$11="Muy Alta",'Mapa final'!$AG$11="Catastrófico"),CONCATENATE("R2C",'Mapa final'!$S$11),"")</f>
        <v/>
      </c>
      <c r="AJ33" s="149" t="str">
        <f>IF(AND('Mapa final'!$AE$11="Muy Alta",'Mapa final'!$AG$11="Catastrófico"),CONCATENATE("R2C",'Mapa final'!$S$11),"")</f>
        <v/>
      </c>
      <c r="AK33" s="149" t="str">
        <f>IF(AND('Mapa final'!$AE$11="Muy Alta",'Mapa final'!$AG$11="Catastrófico"),CONCATENATE("R2C",'Mapa final'!$S$11),"")</f>
        <v/>
      </c>
      <c r="AL33" s="149" t="str">
        <f>IF(AND('Mapa final'!$AE$11="Muy Alta",'Mapa final'!$AG$11="Catastrófico"),CONCATENATE("R2C",'Mapa final'!$S$11),"")</f>
        <v/>
      </c>
      <c r="AM33" s="47" t="str">
        <f>IF(AND('Mapa final'!$AE$11="Muy Alta",'Mapa final'!$AG$11="Catastrófico"),CONCATENATE("R2C",'Mapa final'!$S$11),"")</f>
        <v/>
      </c>
      <c r="AN33" s="70"/>
      <c r="AO33" s="359"/>
      <c r="AP33" s="360"/>
      <c r="AQ33" s="360"/>
      <c r="AR33" s="360"/>
      <c r="AS33" s="360"/>
      <c r="AT33" s="361"/>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278"/>
      <c r="C34" s="278"/>
      <c r="D34" s="279"/>
      <c r="E34" s="319"/>
      <c r="F34" s="320"/>
      <c r="G34" s="320"/>
      <c r="H34" s="320"/>
      <c r="I34" s="321"/>
      <c r="J34" s="57" t="str">
        <f>IF(AND('Mapa final'!$AE$11="Alta",'Mapa final'!$AG$11="Leve"),CONCATENATE("R2C",'Mapa final'!$S$11),"")</f>
        <v/>
      </c>
      <c r="K34" s="148" t="str">
        <f>IF(AND('Mapa final'!$AE$11="Alta",'Mapa final'!$AG$11="Leve"),CONCATENATE("R2C",'Mapa final'!$S$11),"")</f>
        <v/>
      </c>
      <c r="L34" s="148" t="str">
        <f>IF(AND('Mapa final'!$AE$11="Alta",'Mapa final'!$AG$11="Leve"),CONCATENATE("R2C",'Mapa final'!$S$11),"")</f>
        <v/>
      </c>
      <c r="M34" s="148" t="str">
        <f>IF(AND('Mapa final'!$AE$11="Alta",'Mapa final'!$AG$11="Leve"),CONCATENATE("R2C",'Mapa final'!$S$11),"")</f>
        <v/>
      </c>
      <c r="N34" s="148" t="str">
        <f>IF(AND('Mapa final'!$AE$11="Alta",'Mapa final'!$AG$11="Leve"),CONCATENATE("R2C",'Mapa final'!$S$11),"")</f>
        <v/>
      </c>
      <c r="O34" s="58" t="str">
        <f>IF(AND('Mapa final'!$AE$11="Alta",'Mapa final'!$AG$11="Leve"),CONCATENATE("R2C",'Mapa final'!$S$11),"")</f>
        <v/>
      </c>
      <c r="P34" s="57" t="str">
        <f>IF(AND('Mapa final'!$AE$11="Alta",'Mapa final'!$AG$11="Leve"),CONCATENATE("R2C",'Mapa final'!$S$11),"")</f>
        <v/>
      </c>
      <c r="Q34" s="148" t="str">
        <f>IF(AND('Mapa final'!$AE$11="Alta",'Mapa final'!$AG$11="Leve"),CONCATENATE("R2C",'Mapa final'!$S$11),"")</f>
        <v/>
      </c>
      <c r="R34" s="148" t="str">
        <f>IF(AND('Mapa final'!$AE$11="Alta",'Mapa final'!$AG$11="Leve"),CONCATENATE("R2C",'Mapa final'!$S$11),"")</f>
        <v/>
      </c>
      <c r="S34" s="148" t="str">
        <f>IF(AND('Mapa final'!$AE$11="Alta",'Mapa final'!$AG$11="Leve"),CONCATENATE("R2C",'Mapa final'!$S$11),"")</f>
        <v/>
      </c>
      <c r="T34" s="148" t="str">
        <f>IF(AND('Mapa final'!$AE$11="Alta",'Mapa final'!$AG$11="Leve"),CONCATENATE("R2C",'Mapa final'!$S$11),"")</f>
        <v/>
      </c>
      <c r="U34" s="58" t="str">
        <f>IF(AND('Mapa final'!$AE$11="Alta",'Mapa final'!$AG$11="Leve"),CONCATENATE("R2C",'Mapa final'!$S$11),"")</f>
        <v/>
      </c>
      <c r="V34" s="57" t="str">
        <f>IF(AND('Mapa final'!$AE$11="Alta",'Mapa final'!$AG$11="Leve"),CONCATENATE("R2C",'Mapa final'!$S$11),"")</f>
        <v/>
      </c>
      <c r="W34" s="148" t="str">
        <f>IF(AND('Mapa final'!$AE$11="Alta",'Mapa final'!$AG$11="Leve"),CONCATENATE("R2C",'Mapa final'!$S$11),"")</f>
        <v/>
      </c>
      <c r="X34" s="148" t="str">
        <f>IF(AND('Mapa final'!$AE$11="Alta",'Mapa final'!$AG$11="Leve"),CONCATENATE("R2C",'Mapa final'!$S$11),"")</f>
        <v/>
      </c>
      <c r="Y34" s="148" t="str">
        <f>IF(AND('Mapa final'!$AE$11="Alta",'Mapa final'!$AG$11="Leve"),CONCATENATE("R2C",'Mapa final'!$S$11),"")</f>
        <v/>
      </c>
      <c r="Z34" s="148" t="str">
        <f>IF(AND('Mapa final'!$AE$11="Alta",'Mapa final'!$AG$11="Leve"),CONCATENATE("R2C",'Mapa final'!$S$11),"")</f>
        <v/>
      </c>
      <c r="AA34" s="58" t="str">
        <f>IF(AND('Mapa final'!$AE$11="Alta",'Mapa final'!$AG$11="Leve"),CONCATENATE("R2C",'Mapa final'!$S$11),"")</f>
        <v/>
      </c>
      <c r="AB34" s="44" t="str">
        <f>IF(AND('Mapa final'!$AE$11="Muy Alta",'Mapa final'!$AG$11="Leve"),CONCATENATE("R2C",'Mapa final'!$S$11),"")</f>
        <v/>
      </c>
      <c r="AC34" s="147" t="str">
        <f>IF(AND('Mapa final'!$AE$11="Muy Alta",'Mapa final'!$AG$11="Leve"),CONCATENATE("R2C",'Mapa final'!$S$11),"")</f>
        <v/>
      </c>
      <c r="AD34" s="147" t="str">
        <f>IF(AND('Mapa final'!$AE$11="Muy Alta",'Mapa final'!$AG$11="Leve"),CONCATENATE("R2C",'Mapa final'!$S$11),"")</f>
        <v/>
      </c>
      <c r="AE34" s="147" t="str">
        <f>IF(AND('Mapa final'!$AE$11="Muy Alta",'Mapa final'!$AG$11="Leve"),CONCATENATE("R2C",'Mapa final'!$S$11),"")</f>
        <v/>
      </c>
      <c r="AF34" s="147" t="str">
        <f>IF(AND('Mapa final'!$AE$11="Muy Alta",'Mapa final'!$AG$11="Leve"),CONCATENATE("R2C",'Mapa final'!$S$11),"")</f>
        <v/>
      </c>
      <c r="AG34" s="45" t="str">
        <f>IF(AND('Mapa final'!$AE$11="Muy Alta",'Mapa final'!$AG$11="Leve"),CONCATENATE("R2C",'Mapa final'!$S$11),"")</f>
        <v/>
      </c>
      <c r="AH34" s="46" t="str">
        <f>IF(AND('Mapa final'!$AE$11="Muy Alta",'Mapa final'!$AG$11="Catastrófico"),CONCATENATE("R2C",'Mapa final'!$S$11),"")</f>
        <v/>
      </c>
      <c r="AI34" s="149" t="str">
        <f>IF(AND('Mapa final'!$AE$11="Muy Alta",'Mapa final'!$AG$11="Catastrófico"),CONCATENATE("R2C",'Mapa final'!$S$11),"")</f>
        <v/>
      </c>
      <c r="AJ34" s="149" t="str">
        <f>IF(AND('Mapa final'!$AE$11="Muy Alta",'Mapa final'!$AG$11="Catastrófico"),CONCATENATE("R2C",'Mapa final'!$S$11),"")</f>
        <v/>
      </c>
      <c r="AK34" s="149" t="str">
        <f>IF(AND('Mapa final'!$AE$11="Muy Alta",'Mapa final'!$AG$11="Catastrófico"),CONCATENATE("R2C",'Mapa final'!$S$11),"")</f>
        <v/>
      </c>
      <c r="AL34" s="149" t="str">
        <f>IF(AND('Mapa final'!$AE$11="Muy Alta",'Mapa final'!$AG$11="Catastrófico"),CONCATENATE("R2C",'Mapa final'!$S$11),"")</f>
        <v/>
      </c>
      <c r="AM34" s="47" t="str">
        <f>IF(AND('Mapa final'!$AE$11="Muy Alta",'Mapa final'!$AG$11="Catastrófico"),CONCATENATE("R2C",'Mapa final'!$S$11),"")</f>
        <v/>
      </c>
      <c r="AN34" s="70"/>
      <c r="AO34" s="359"/>
      <c r="AP34" s="360"/>
      <c r="AQ34" s="360"/>
      <c r="AR34" s="360"/>
      <c r="AS34" s="360"/>
      <c r="AT34" s="361"/>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278"/>
      <c r="C35" s="278"/>
      <c r="D35" s="279"/>
      <c r="E35" s="322"/>
      <c r="F35" s="323"/>
      <c r="G35" s="323"/>
      <c r="H35" s="323"/>
      <c r="I35" s="324"/>
      <c r="J35" s="57" t="str">
        <f>IF(AND('Mapa final'!$AE$11="Alta",'Mapa final'!$AG$11="Leve"),CONCATENATE("R2C",'Mapa final'!$S$11),"")</f>
        <v/>
      </c>
      <c r="K35" s="148" t="str">
        <f>IF(AND('Mapa final'!$AE$11="Alta",'Mapa final'!$AG$11="Leve"),CONCATENATE("R2C",'Mapa final'!$S$11),"")</f>
        <v/>
      </c>
      <c r="L35" s="148" t="str">
        <f>IF(AND('Mapa final'!$AE$11="Alta",'Mapa final'!$AG$11="Leve"),CONCATENATE("R2C",'Mapa final'!$S$11),"")</f>
        <v/>
      </c>
      <c r="M35" s="148" t="str">
        <f>IF(AND('Mapa final'!$AE$11="Alta",'Mapa final'!$AG$11="Leve"),CONCATENATE("R2C",'Mapa final'!$S$11),"")</f>
        <v/>
      </c>
      <c r="N35" s="148" t="str">
        <f>IF(AND('Mapa final'!$AE$11="Alta",'Mapa final'!$AG$11="Leve"),CONCATENATE("R2C",'Mapa final'!$S$11),"")</f>
        <v/>
      </c>
      <c r="O35" s="58" t="str">
        <f>IF(AND('Mapa final'!$AE$11="Alta",'Mapa final'!$AG$11="Leve"),CONCATENATE("R2C",'Mapa final'!$S$11),"")</f>
        <v/>
      </c>
      <c r="P35" s="59" t="str">
        <f>IF(AND('Mapa final'!$AE$11="Alta",'Mapa final'!$AG$11="Leve"),CONCATENATE("R2C",'Mapa final'!$S$11),"")</f>
        <v/>
      </c>
      <c r="Q35" s="60" t="str">
        <f>IF(AND('Mapa final'!$AE$11="Alta",'Mapa final'!$AG$11="Leve"),CONCATENATE("R2C",'Mapa final'!$S$11),"")</f>
        <v/>
      </c>
      <c r="R35" s="60" t="str">
        <f>IF(AND('Mapa final'!$AE$11="Alta",'Mapa final'!$AG$11="Leve"),CONCATENATE("R2C",'Mapa final'!$S$11),"")</f>
        <v/>
      </c>
      <c r="S35" s="60" t="str">
        <f>IF(AND('Mapa final'!$AE$11="Alta",'Mapa final'!$AG$11="Leve"),CONCATENATE("R2C",'Mapa final'!$S$11),"")</f>
        <v/>
      </c>
      <c r="T35" s="60" t="str">
        <f>IF(AND('Mapa final'!$AE$11="Alta",'Mapa final'!$AG$11="Leve"),CONCATENATE("R2C",'Mapa final'!$S$11),"")</f>
        <v/>
      </c>
      <c r="U35" s="61" t="str">
        <f>IF(AND('Mapa final'!$AE$11="Alta",'Mapa final'!$AG$11="Leve"),CONCATENATE("R2C",'Mapa final'!$S$11),"")</f>
        <v/>
      </c>
      <c r="V35" s="59" t="str">
        <f>IF(AND('Mapa final'!$AE$11="Alta",'Mapa final'!$AG$11="Leve"),CONCATENATE("R2C",'Mapa final'!$S$11),"")</f>
        <v/>
      </c>
      <c r="W35" s="60" t="str">
        <f>IF(AND('Mapa final'!$AE$11="Alta",'Mapa final'!$AG$11="Leve"),CONCATENATE("R2C",'Mapa final'!$S$11),"")</f>
        <v/>
      </c>
      <c r="X35" s="60" t="str">
        <f>IF(AND('Mapa final'!$AE$11="Alta",'Mapa final'!$AG$11="Leve"),CONCATENATE("R2C",'Mapa final'!$S$11),"")</f>
        <v/>
      </c>
      <c r="Y35" s="60" t="str">
        <f>IF(AND('Mapa final'!$AE$11="Alta",'Mapa final'!$AG$11="Leve"),CONCATENATE("R2C",'Mapa final'!$S$11),"")</f>
        <v/>
      </c>
      <c r="Z35" s="60" t="str">
        <f>IF(AND('Mapa final'!$AE$11="Alta",'Mapa final'!$AG$11="Leve"),CONCATENATE("R2C",'Mapa final'!$S$11),"")</f>
        <v/>
      </c>
      <c r="AA35" s="61" t="str">
        <f>IF(AND('Mapa final'!$AE$11="Alta",'Mapa final'!$AG$11="Leve"),CONCATENATE("R2C",'Mapa final'!$S$11),"")</f>
        <v/>
      </c>
      <c r="AB35" s="48" t="str">
        <f>IF(AND('Mapa final'!$AE$11="Muy Alta",'Mapa final'!$AG$11="Leve"),CONCATENATE("R2C",'Mapa final'!$S$11),"")</f>
        <v/>
      </c>
      <c r="AC35" s="49" t="str">
        <f>IF(AND('Mapa final'!$AE$11="Muy Alta",'Mapa final'!$AG$11="Leve"),CONCATENATE("R2C",'Mapa final'!$S$11),"")</f>
        <v/>
      </c>
      <c r="AD35" s="49" t="str">
        <f>IF(AND('Mapa final'!$AE$11="Muy Alta",'Mapa final'!$AG$11="Leve"),CONCATENATE("R2C",'Mapa final'!$S$11),"")</f>
        <v/>
      </c>
      <c r="AE35" s="49" t="str">
        <f>IF(AND('Mapa final'!$AE$11="Muy Alta",'Mapa final'!$AG$11="Leve"),CONCATENATE("R2C",'Mapa final'!$S$11),"")</f>
        <v/>
      </c>
      <c r="AF35" s="49" t="str">
        <f>IF(AND('Mapa final'!$AE$11="Muy Alta",'Mapa final'!$AG$11="Leve"),CONCATENATE("R2C",'Mapa final'!$S$11),"")</f>
        <v/>
      </c>
      <c r="AG35" s="50" t="str">
        <f>IF(AND('Mapa final'!$AE$11="Muy Alta",'Mapa final'!$AG$11="Leve"),CONCATENATE("R2C",'Mapa final'!$S$11),"")</f>
        <v/>
      </c>
      <c r="AH35" s="51" t="str">
        <f>IF(AND('Mapa final'!$AE$11="Muy Alta",'Mapa final'!$AG$11="Catastrófico"),CONCATENATE("R2C",'Mapa final'!$S$11),"")</f>
        <v/>
      </c>
      <c r="AI35" s="52" t="str">
        <f>IF(AND('Mapa final'!$AE$11="Muy Alta",'Mapa final'!$AG$11="Catastrófico"),CONCATENATE("R2C",'Mapa final'!$S$11),"")</f>
        <v/>
      </c>
      <c r="AJ35" s="52" t="str">
        <f>IF(AND('Mapa final'!$AE$11="Muy Alta",'Mapa final'!$AG$11="Catastrófico"),CONCATENATE("R2C",'Mapa final'!$S$11),"")</f>
        <v/>
      </c>
      <c r="AK35" s="52" t="str">
        <f>IF(AND('Mapa final'!$AE$11="Muy Alta",'Mapa final'!$AG$11="Catastrófico"),CONCATENATE("R2C",'Mapa final'!$S$11),"")</f>
        <v/>
      </c>
      <c r="AL35" s="52" t="str">
        <f>IF(AND('Mapa final'!$AE$11="Muy Alta",'Mapa final'!$AG$11="Catastrófico"),CONCATENATE("R2C",'Mapa final'!$S$11),"")</f>
        <v/>
      </c>
      <c r="AM35" s="53" t="str">
        <f>IF(AND('Mapa final'!$AE$11="Muy Alta",'Mapa final'!$AG$11="Catastrófico"),CONCATENATE("R2C",'Mapa final'!$S$11),"")</f>
        <v/>
      </c>
      <c r="AN35" s="70"/>
      <c r="AO35" s="362"/>
      <c r="AP35" s="363"/>
      <c r="AQ35" s="363"/>
      <c r="AR35" s="363"/>
      <c r="AS35" s="363"/>
      <c r="AT35" s="364"/>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278"/>
      <c r="C36" s="278"/>
      <c r="D36" s="279"/>
      <c r="E36" s="316" t="s">
        <v>113</v>
      </c>
      <c r="F36" s="317"/>
      <c r="G36" s="317"/>
      <c r="H36" s="317"/>
      <c r="I36" s="317"/>
      <c r="J36" s="62" t="str">
        <f>IF(AND('Mapa final'!$AE$11="Baja",'Mapa final'!$AG$11="Leve"),CONCATENATE("R2C",'Mapa final'!$S$11),"")</f>
        <v/>
      </c>
      <c r="K36" s="63" t="str">
        <f>IF(AND('Mapa final'!$AE$11="Baja",'Mapa final'!$AG$11="Leve"),CONCATENATE("R2C",'Mapa final'!$S$11),"")</f>
        <v/>
      </c>
      <c r="L36" s="63" t="str">
        <f>IF(AND('Mapa final'!$AE$11="Baja",'Mapa final'!$AG$11="Leve"),CONCATENATE("R2C",'Mapa final'!$S$11),"")</f>
        <v/>
      </c>
      <c r="M36" s="63" t="str">
        <f>IF(AND('Mapa final'!$AE$11="Baja",'Mapa final'!$AG$11="Leve"),CONCATENATE("R2C",'Mapa final'!$S$11),"")</f>
        <v/>
      </c>
      <c r="N36" s="63" t="str">
        <f>IF(AND('Mapa final'!$AE$11="Baja",'Mapa final'!$AG$11="Leve"),CONCATENATE("R2C",'Mapa final'!$S$11),"")</f>
        <v/>
      </c>
      <c r="O36" s="64" t="str">
        <f>IF(AND('Mapa final'!$AE$11="Baja",'Mapa final'!$AG$11="Leve"),CONCATENATE("R2C",'Mapa final'!$S$11),"")</f>
        <v/>
      </c>
      <c r="P36" s="55" t="str">
        <f>IF(AND('Mapa final'!$AE$11="Alta",'Mapa final'!$AG$11="Leve"),CONCATENATE("R2C",'Mapa final'!$S$11),"")</f>
        <v/>
      </c>
      <c r="Q36" s="55" t="str">
        <f>IF(AND('Mapa final'!$AE$11="Alta",'Mapa final'!$AG$11="Leve"),CONCATENATE("R2C",'Mapa final'!$S$11),"")</f>
        <v/>
      </c>
      <c r="R36" s="55" t="str">
        <f>IF(AND('Mapa final'!$AE$11="Alta",'Mapa final'!$AG$11="Leve"),CONCATENATE("R2C",'Mapa final'!$S$11),"")</f>
        <v/>
      </c>
      <c r="S36" s="55" t="str">
        <f>IF(AND('Mapa final'!$AE$11="Alta",'Mapa final'!$AG$11="Leve"),CONCATENATE("R2C",'Mapa final'!$S$11),"")</f>
        <v/>
      </c>
      <c r="T36" s="55" t="str">
        <f>IF(AND('Mapa final'!$AE$11="Alta",'Mapa final'!$AG$11="Leve"),CONCATENATE("R2C",'Mapa final'!$S$11),"")</f>
        <v/>
      </c>
      <c r="U36" s="56" t="str">
        <f>IF(AND('Mapa final'!$AE$11="Alta",'Mapa final'!$AG$11="Leve"),CONCATENATE("R2C",'Mapa final'!$S$11),"")</f>
        <v/>
      </c>
      <c r="V36" s="54" t="str">
        <f>IF(AND('Mapa final'!$AE$11="Alta",'Mapa final'!$AG$11="Leve"),CONCATENATE("R2C",'Mapa final'!$S$11),"")</f>
        <v/>
      </c>
      <c r="W36" s="55" t="str">
        <f>IF(AND('Mapa final'!$AE$11="Alta",'Mapa final'!$AG$11="Leve"),CONCATENATE("R2C",'Mapa final'!$S$11),"")</f>
        <v/>
      </c>
      <c r="X36" s="55" t="str">
        <f>IF(AND('Mapa final'!$AE$11="Alta",'Mapa final'!$AG$11="Leve"),CONCATENATE("R2C",'Mapa final'!$S$11),"")</f>
        <v/>
      </c>
      <c r="Y36" s="55" t="str">
        <f>IF(AND('Mapa final'!$AE$11="Alta",'Mapa final'!$AG$11="Leve"),CONCATENATE("R2C",'Mapa final'!$S$11),"")</f>
        <v/>
      </c>
      <c r="Z36" s="55" t="str">
        <f>IF(AND('Mapa final'!$AE$11="Alta",'Mapa final'!$AG$11="Leve"),CONCATENATE("R2C",'Mapa final'!$S$11),"")</f>
        <v/>
      </c>
      <c r="AA36" s="56" t="str">
        <f>IF(AND('Mapa final'!$AE$11="Alta",'Mapa final'!$AG$11="Leve"),CONCATENATE("R2C",'Mapa final'!$S$11),"")</f>
        <v/>
      </c>
      <c r="AB36" s="38" t="str">
        <f>IF(AND('Mapa final'!$AE$11="Muy Alta",'Mapa final'!$AG$11="Leve"),CONCATENATE("R2C",'Mapa final'!$S$11),"")</f>
        <v/>
      </c>
      <c r="AC36" s="39" t="str">
        <f>IF(AND('Mapa final'!$AE$11="Muy Alta",'Mapa final'!$AG$11="Leve"),CONCATENATE("R2C",'Mapa final'!$S$11),"")</f>
        <v/>
      </c>
      <c r="AD36" s="39" t="str">
        <f>IF(AND('Mapa final'!$AE$11="Muy Alta",'Mapa final'!$AG$11="Leve"),CONCATENATE("R2C",'Mapa final'!$S$11),"")</f>
        <v/>
      </c>
      <c r="AE36" s="39" t="str">
        <f>IF(AND('Mapa final'!$AE$11="Muy Alta",'Mapa final'!$AG$11="Leve"),CONCATENATE("R2C",'Mapa final'!$S$11),"")</f>
        <v/>
      </c>
      <c r="AF36" s="39" t="str">
        <f>IF(AND('Mapa final'!$AE$11="Muy Alta",'Mapa final'!$AG$11="Leve"),CONCATENATE("R2C",'Mapa final'!$S$11),"")</f>
        <v/>
      </c>
      <c r="AG36" s="40" t="str">
        <f>IF(AND('Mapa final'!$AE$11="Muy Alta",'Mapa final'!$AG$11="Leve"),CONCATENATE("R2C",'Mapa final'!$S$11),"")</f>
        <v/>
      </c>
      <c r="AH36" s="41" t="str">
        <f>IF(AND('Mapa final'!$AE$11="Muy Alta",'Mapa final'!$AG$11="Catastrófico"),CONCATENATE("R2C",'Mapa final'!$S$11),"")</f>
        <v/>
      </c>
      <c r="AI36" s="42" t="str">
        <f>IF(AND('Mapa final'!$AE$11="Muy Alta",'Mapa final'!$AG$11="Catastrófico"),CONCATENATE("R2C",'Mapa final'!$S$11),"")</f>
        <v/>
      </c>
      <c r="AJ36" s="42" t="str">
        <f>IF(AND('Mapa final'!$AE$11="Muy Alta",'Mapa final'!$AG$11="Catastrófico"),CONCATENATE("R2C",'Mapa final'!$S$11),"")</f>
        <v/>
      </c>
      <c r="AK36" s="42" t="str">
        <f>IF(AND('Mapa final'!$AE$11="Muy Alta",'Mapa final'!$AG$11="Catastrófico"),CONCATENATE("R2C",'Mapa final'!$S$11),"")</f>
        <v/>
      </c>
      <c r="AL36" s="42" t="str">
        <f>IF(AND('Mapa final'!$AE$11="Muy Alta",'Mapa final'!$AG$11="Catastrófico"),CONCATENATE("R2C",'Mapa final'!$S$11),"")</f>
        <v/>
      </c>
      <c r="AM36" s="43" t="str">
        <f>IF(AND('Mapa final'!$AE$11="Muy Alta",'Mapa final'!$AG$11="Catastrófico"),CONCATENATE("R2C",'Mapa final'!$S$11),"")</f>
        <v/>
      </c>
      <c r="AN36" s="70"/>
      <c r="AO36" s="347" t="s">
        <v>81</v>
      </c>
      <c r="AP36" s="348"/>
      <c r="AQ36" s="348"/>
      <c r="AR36" s="348"/>
      <c r="AS36" s="348"/>
      <c r="AT36" s="349"/>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278"/>
      <c r="C37" s="278"/>
      <c r="D37" s="279"/>
      <c r="E37" s="335"/>
      <c r="F37" s="320"/>
      <c r="G37" s="320"/>
      <c r="H37" s="320"/>
      <c r="I37" s="320"/>
      <c r="J37" s="65" t="str">
        <f>IF(AND('Mapa final'!$AE$11="Baja",'Mapa final'!$AG$11="Leve"),CONCATENATE("R2C",'Mapa final'!$S$11),"")</f>
        <v/>
      </c>
      <c r="K37" s="150" t="str">
        <f>IF(AND('Mapa final'!$AE$11="Baja",'Mapa final'!$AG$11="Leve"),CONCATENATE("R2C",'Mapa final'!$S$11),"")</f>
        <v/>
      </c>
      <c r="L37" s="150" t="str">
        <f>IF(AND('Mapa final'!$AE$11="Baja",'Mapa final'!$AG$11="Leve"),CONCATENATE("R2C",'Mapa final'!$S$11),"")</f>
        <v/>
      </c>
      <c r="M37" s="150" t="str">
        <f>IF(AND('Mapa final'!$AE$11="Baja",'Mapa final'!$AG$11="Leve"),CONCATENATE("R2C",'Mapa final'!$S$11),"")</f>
        <v/>
      </c>
      <c r="N37" s="150" t="str">
        <f>IF(AND('Mapa final'!$AE$11="Baja",'Mapa final'!$AG$11="Leve"),CONCATENATE("R2C",'Mapa final'!$S$11),"")</f>
        <v/>
      </c>
      <c r="O37" s="66" t="str">
        <f>IF(AND('Mapa final'!$AE$11="Baja",'Mapa final'!$AG$11="Leve"),CONCATENATE("R2C",'Mapa final'!$S$11),"")</f>
        <v/>
      </c>
      <c r="P37" s="148" t="str">
        <f>IF(AND('Mapa final'!$AE$11="Alta",'Mapa final'!$AG$11="Leve"),CONCATENATE("R2C",'Mapa final'!$S$11),"")</f>
        <v/>
      </c>
      <c r="Q37" s="148" t="str">
        <f>IF(AND('Mapa final'!$AE$11="Alta",'Mapa final'!$AG$11="Leve"),CONCATENATE("R2C",'Mapa final'!$S$11),"")</f>
        <v/>
      </c>
      <c r="R37" s="148" t="str">
        <f>IF(AND('Mapa final'!$AE$11="Alta",'Mapa final'!$AG$11="Leve"),CONCATENATE("R2C",'Mapa final'!$S$11),"")</f>
        <v/>
      </c>
      <c r="S37" s="148" t="str">
        <f>IF(AND('Mapa final'!$AE$11="Alta",'Mapa final'!$AG$11="Leve"),CONCATENATE("R2C",'Mapa final'!$S$11),"")</f>
        <v/>
      </c>
      <c r="T37" s="148" t="str">
        <f>IF(AND('Mapa final'!$AE$11="Alta",'Mapa final'!$AG$11="Leve"),CONCATENATE("R2C",'Mapa final'!$S$11),"")</f>
        <v/>
      </c>
      <c r="U37" s="58" t="str">
        <f>IF(AND('Mapa final'!$AE$11="Alta",'Mapa final'!$AG$11="Leve"),CONCATENATE("R2C",'Mapa final'!$S$11),"")</f>
        <v/>
      </c>
      <c r="V37" s="57" t="str">
        <f>IF(AND('Mapa final'!$AE$11="Alta",'Mapa final'!$AG$11="Leve"),CONCATENATE("R2C",'Mapa final'!$S$11),"")</f>
        <v/>
      </c>
      <c r="W37" s="148" t="str">
        <f>IF(AND('Mapa final'!$AE$11="Alta",'Mapa final'!$AG$11="Leve"),CONCATENATE("R2C",'Mapa final'!$S$11),"")</f>
        <v/>
      </c>
      <c r="X37" s="148" t="str">
        <f>IF(AND('Mapa final'!$AE$11="Alta",'Mapa final'!$AG$11="Leve"),CONCATENATE("R2C",'Mapa final'!$S$11),"")</f>
        <v/>
      </c>
      <c r="Y37" s="148" t="str">
        <f>IF(AND('Mapa final'!$AE$11="Alta",'Mapa final'!$AG$11="Leve"),CONCATENATE("R2C",'Mapa final'!$S$11),"")</f>
        <v/>
      </c>
      <c r="Z37" s="148" t="str">
        <f>IF(AND('Mapa final'!$AE$11="Alta",'Mapa final'!$AG$11="Leve"),CONCATENATE("R2C",'Mapa final'!$S$11),"")</f>
        <v/>
      </c>
      <c r="AA37" s="58" t="str">
        <f>IF(AND('Mapa final'!$AE$11="Alta",'Mapa final'!$AG$11="Leve"),CONCATENATE("R2C",'Mapa final'!$S$11),"")</f>
        <v/>
      </c>
      <c r="AB37" s="44" t="str">
        <f>IF(AND('Mapa final'!$AE$11="Muy Alta",'Mapa final'!$AG$11="Leve"),CONCATENATE("R2C",'Mapa final'!$S$11),"")</f>
        <v/>
      </c>
      <c r="AC37" s="147" t="str">
        <f>IF(AND('Mapa final'!$AE$11="Muy Alta",'Mapa final'!$AG$11="Leve"),CONCATENATE("R2C",'Mapa final'!$S$11),"")</f>
        <v/>
      </c>
      <c r="AD37" s="147" t="str">
        <f>IF(AND('Mapa final'!$AE$11="Muy Alta",'Mapa final'!$AG$11="Leve"),CONCATENATE("R2C",'Mapa final'!$S$11),"")</f>
        <v/>
      </c>
      <c r="AE37" s="147" t="str">
        <f>IF(AND('Mapa final'!$AE$11="Muy Alta",'Mapa final'!$AG$11="Leve"),CONCATENATE("R2C",'Mapa final'!$S$11),"")</f>
        <v/>
      </c>
      <c r="AF37" s="147" t="str">
        <f>IF(AND('Mapa final'!$AE$11="Muy Alta",'Mapa final'!$AG$11="Leve"),CONCATENATE("R2C",'Mapa final'!$S$11),"")</f>
        <v/>
      </c>
      <c r="AG37" s="45" t="str">
        <f>IF(AND('Mapa final'!$AE$11="Muy Alta",'Mapa final'!$AG$11="Leve"),CONCATENATE("R2C",'Mapa final'!$S$11),"")</f>
        <v/>
      </c>
      <c r="AH37" s="46" t="str">
        <f>IF(AND('Mapa final'!$AE$11="Muy Alta",'Mapa final'!$AG$11="Catastrófico"),CONCATENATE("R2C",'Mapa final'!$S$11),"")</f>
        <v/>
      </c>
      <c r="AI37" s="149" t="str">
        <f>IF(AND('Mapa final'!$AE$11="Muy Alta",'Mapa final'!$AG$11="Catastrófico"),CONCATENATE("R2C",'Mapa final'!$S$11),"")</f>
        <v/>
      </c>
      <c r="AJ37" s="149" t="str">
        <f>IF(AND('Mapa final'!$AE$11="Muy Alta",'Mapa final'!$AG$11="Catastrófico"),CONCATENATE("R2C",'Mapa final'!$S$11),"")</f>
        <v/>
      </c>
      <c r="AK37" s="149" t="str">
        <f>IF(AND('Mapa final'!$AE$11="Muy Alta",'Mapa final'!$AG$11="Catastrófico"),CONCATENATE("R2C",'Mapa final'!$S$11),"")</f>
        <v/>
      </c>
      <c r="AL37" s="149" t="str">
        <f>IF(AND('Mapa final'!$AE$11="Muy Alta",'Mapa final'!$AG$11="Catastrófico"),CONCATENATE("R2C",'Mapa final'!$S$11),"")</f>
        <v/>
      </c>
      <c r="AM37" s="47" t="str">
        <f>IF(AND('Mapa final'!$AE$11="Muy Alta",'Mapa final'!$AG$11="Catastrófico"),CONCATENATE("R2C",'Mapa final'!$S$11),"")</f>
        <v/>
      </c>
      <c r="AN37" s="70"/>
      <c r="AO37" s="350"/>
      <c r="AP37" s="351"/>
      <c r="AQ37" s="351"/>
      <c r="AR37" s="351"/>
      <c r="AS37" s="351"/>
      <c r="AT37" s="352"/>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278"/>
      <c r="C38" s="278"/>
      <c r="D38" s="279"/>
      <c r="E38" s="319"/>
      <c r="F38" s="320"/>
      <c r="G38" s="320"/>
      <c r="H38" s="320"/>
      <c r="I38" s="320"/>
      <c r="J38" s="65" t="str">
        <f>IF(AND('Mapa final'!$AE$11="Baja",'Mapa final'!$AG$11="Leve"),CONCATENATE("R2C",'Mapa final'!$S$11),"")</f>
        <v/>
      </c>
      <c r="K38" s="150" t="str">
        <f>IF(AND('Mapa final'!$AE$11="Baja",'Mapa final'!$AG$11="Leve"),CONCATENATE("R2C",'Mapa final'!$S$11),"")</f>
        <v/>
      </c>
      <c r="L38" s="150" t="str">
        <f>IF(AND('Mapa final'!$AE$11="Baja",'Mapa final'!$AG$11="Leve"),CONCATENATE("R2C",'Mapa final'!$S$11),"")</f>
        <v/>
      </c>
      <c r="M38" s="150" t="str">
        <f>IF(AND('Mapa final'!$AE$11="Baja",'Mapa final'!$AG$11="Leve"),CONCATENATE("R2C",'Mapa final'!$S$11),"")</f>
        <v/>
      </c>
      <c r="N38" s="150" t="str">
        <f>IF(AND('Mapa final'!$AE$11="Baja",'Mapa final'!$AG$11="Leve"),CONCATENATE("R2C",'Mapa final'!$S$11),"")</f>
        <v/>
      </c>
      <c r="O38" s="66" t="str">
        <f>IF(AND('Mapa final'!$AE$11="Baja",'Mapa final'!$AG$11="Leve"),CONCATENATE("R2C",'Mapa final'!$S$11),"")</f>
        <v/>
      </c>
      <c r="P38" s="148" t="str">
        <f>IF(AND('Mapa final'!$AE$11="Alta",'Mapa final'!$AG$11="Leve"),CONCATENATE("R2C",'Mapa final'!$S$11),"")</f>
        <v/>
      </c>
      <c r="Q38" s="148" t="str">
        <f>IF(AND('Mapa final'!$AE$11="Alta",'Mapa final'!$AG$11="Leve"),CONCATENATE("R2C",'Mapa final'!$S$11),"")</f>
        <v/>
      </c>
      <c r="R38" s="148" t="str">
        <f>IF(AND('Mapa final'!$AE$11="Alta",'Mapa final'!$AG$11="Leve"),CONCATENATE("R2C",'Mapa final'!$S$11),"")</f>
        <v/>
      </c>
      <c r="S38" s="148" t="str">
        <f>IF(AND('Mapa final'!$AE$11="Alta",'Mapa final'!$AG$11="Leve"),CONCATENATE("R2C",'Mapa final'!$S$11),"")</f>
        <v/>
      </c>
      <c r="T38" s="148" t="str">
        <f>IF(AND('Mapa final'!$AE$11="Alta",'Mapa final'!$AG$11="Leve"),CONCATENATE("R2C",'Mapa final'!$S$11),"")</f>
        <v/>
      </c>
      <c r="U38" s="58" t="str">
        <f>IF(AND('Mapa final'!$AE$11="Alta",'Mapa final'!$AG$11="Leve"),CONCATENATE("R2C",'Mapa final'!$S$11),"")</f>
        <v/>
      </c>
      <c r="V38" s="57" t="str">
        <f>IF(AND('Mapa final'!$AE$11="Alta",'Mapa final'!$AG$11="Leve"),CONCATENATE("R2C",'Mapa final'!$S$11),"")</f>
        <v/>
      </c>
      <c r="W38" s="148" t="str">
        <f>IF(AND('Mapa final'!$AE$11="Alta",'Mapa final'!$AG$11="Leve"),CONCATENATE("R2C",'Mapa final'!$S$11),"")</f>
        <v/>
      </c>
      <c r="X38" s="148" t="str">
        <f>IF(AND('Mapa final'!$AE$11="Alta",'Mapa final'!$AG$11="Leve"),CONCATENATE("R2C",'Mapa final'!$S$11),"")</f>
        <v/>
      </c>
      <c r="Y38" s="148" t="str">
        <f>IF(AND('Mapa final'!$AE$11="Alta",'Mapa final'!$AG$11="Leve"),CONCATENATE("R2C",'Mapa final'!$S$11),"")</f>
        <v/>
      </c>
      <c r="Z38" s="148" t="str">
        <f>IF(AND('Mapa final'!$AE$11="Alta",'Mapa final'!$AG$11="Leve"),CONCATENATE("R2C",'Mapa final'!$S$11),"")</f>
        <v/>
      </c>
      <c r="AA38" s="58" t="str">
        <f>IF(AND('Mapa final'!$AE$11="Alta",'Mapa final'!$AG$11="Leve"),CONCATENATE("R2C",'Mapa final'!$S$11),"")</f>
        <v/>
      </c>
      <c r="AB38" s="44" t="str">
        <f>IF(AND('Mapa final'!$AE$11="Muy Alta",'Mapa final'!$AG$11="Leve"),CONCATENATE("R2C",'Mapa final'!$S$11),"")</f>
        <v/>
      </c>
      <c r="AC38" s="147" t="str">
        <f>IF(AND('Mapa final'!$AE$11="Muy Alta",'Mapa final'!$AG$11="Leve"),CONCATENATE("R2C",'Mapa final'!$S$11),"")</f>
        <v/>
      </c>
      <c r="AD38" s="147" t="str">
        <f>IF(AND('Mapa final'!$AE$11="Muy Alta",'Mapa final'!$AG$11="Leve"),CONCATENATE("R2C",'Mapa final'!$S$11),"")</f>
        <v/>
      </c>
      <c r="AE38" s="147" t="str">
        <f>IF(AND('Mapa final'!$AE$11="Muy Alta",'Mapa final'!$AG$11="Leve"),CONCATENATE("R2C",'Mapa final'!$S$11),"")</f>
        <v/>
      </c>
      <c r="AF38" s="147" t="str">
        <f>IF(AND('Mapa final'!$AE$11="Muy Alta",'Mapa final'!$AG$11="Leve"),CONCATENATE("R2C",'Mapa final'!$S$11),"")</f>
        <v/>
      </c>
      <c r="AG38" s="45" t="str">
        <f>IF(AND('Mapa final'!$AE$11="Muy Alta",'Mapa final'!$AG$11="Leve"),CONCATENATE("R2C",'Mapa final'!$S$11),"")</f>
        <v/>
      </c>
      <c r="AH38" s="46" t="str">
        <f>IF(AND('Mapa final'!$AE$11="Muy Alta",'Mapa final'!$AG$11="Catastrófico"),CONCATENATE("R2C",'Mapa final'!$S$11),"")</f>
        <v/>
      </c>
      <c r="AI38" s="149" t="str">
        <f>IF(AND('Mapa final'!$AE$11="Muy Alta",'Mapa final'!$AG$11="Catastrófico"),CONCATENATE("R2C",'Mapa final'!$S$11),"")</f>
        <v/>
      </c>
      <c r="AJ38" s="149" t="str">
        <f>IF(AND('Mapa final'!$AE$11="Muy Alta",'Mapa final'!$AG$11="Catastrófico"),CONCATENATE("R2C",'Mapa final'!$S$11),"")</f>
        <v/>
      </c>
      <c r="AK38" s="149" t="str">
        <f>IF(AND('Mapa final'!$AE$11="Muy Alta",'Mapa final'!$AG$11="Catastrófico"),CONCATENATE("R2C",'Mapa final'!$S$11),"")</f>
        <v/>
      </c>
      <c r="AL38" s="149" t="str">
        <f>IF(AND('Mapa final'!$AE$11="Muy Alta",'Mapa final'!$AG$11="Catastrófico"),CONCATENATE("R2C",'Mapa final'!$S$11),"")</f>
        <v/>
      </c>
      <c r="AM38" s="47" t="str">
        <f>IF(AND('Mapa final'!$AE$11="Muy Alta",'Mapa final'!$AG$11="Catastrófico"),CONCATENATE("R2C",'Mapa final'!$S$11),"")</f>
        <v/>
      </c>
      <c r="AN38" s="70"/>
      <c r="AO38" s="350"/>
      <c r="AP38" s="351"/>
      <c r="AQ38" s="351"/>
      <c r="AR38" s="351"/>
      <c r="AS38" s="351"/>
      <c r="AT38" s="352"/>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278"/>
      <c r="C39" s="278"/>
      <c r="D39" s="279"/>
      <c r="E39" s="319"/>
      <c r="F39" s="320"/>
      <c r="G39" s="320"/>
      <c r="H39" s="320"/>
      <c r="I39" s="320"/>
      <c r="J39" s="65" t="str">
        <f>IF(AND('Mapa final'!$AE$11="Baja",'Mapa final'!$AG$11="Leve"),CONCATENATE("R2C",'Mapa final'!$S$11),"")</f>
        <v/>
      </c>
      <c r="K39" s="150" t="str">
        <f>IF(AND('Mapa final'!$AE$11="Baja",'Mapa final'!$AG$11="Leve"),CONCATENATE("R2C",'Mapa final'!$S$11),"")</f>
        <v/>
      </c>
      <c r="L39" s="150" t="str">
        <f>IF(AND('Mapa final'!$AE$11="Baja",'Mapa final'!$AG$11="Leve"),CONCATENATE("R2C",'Mapa final'!$S$11),"")</f>
        <v/>
      </c>
      <c r="M39" s="150" t="str">
        <f>IF(AND('Mapa final'!$AE$11="Baja",'Mapa final'!$AG$11="Leve"),CONCATENATE("R2C",'Mapa final'!$S$11),"")</f>
        <v/>
      </c>
      <c r="N39" s="150" t="str">
        <f>IF(AND('Mapa final'!$AE$11="Baja",'Mapa final'!$AG$11="Leve"),CONCATENATE("R2C",'Mapa final'!$S$11),"")</f>
        <v/>
      </c>
      <c r="O39" s="66" t="str">
        <f>IF(AND('Mapa final'!$AE$11="Baja",'Mapa final'!$AG$11="Leve"),CONCATENATE("R2C",'Mapa final'!$S$11),"")</f>
        <v/>
      </c>
      <c r="P39" s="148" t="str">
        <f>IF(AND('Mapa final'!$AE$11="Alta",'Mapa final'!$AG$11="Leve"),CONCATENATE("R2C",'Mapa final'!$S$11),"")</f>
        <v/>
      </c>
      <c r="Q39" s="148" t="str">
        <f>IF(AND('Mapa final'!$AE$11="Alta",'Mapa final'!$AG$11="Leve"),CONCATENATE("R2C",'Mapa final'!$S$11),"")</f>
        <v/>
      </c>
      <c r="R39" s="148" t="str">
        <f>IF(AND('Mapa final'!$AE$11="Alta",'Mapa final'!$AG$11="Leve"),CONCATENATE("R2C",'Mapa final'!$S$11),"")</f>
        <v/>
      </c>
      <c r="S39" s="148" t="str">
        <f>IF(AND('Mapa final'!$AE$11="Alta",'Mapa final'!$AG$11="Leve"),CONCATENATE("R2C",'Mapa final'!$S$11),"")</f>
        <v/>
      </c>
      <c r="T39" s="148" t="str">
        <f>IF(AND('Mapa final'!$AE$11="Alta",'Mapa final'!$AG$11="Leve"),CONCATENATE("R2C",'Mapa final'!$S$11),"")</f>
        <v/>
      </c>
      <c r="U39" s="58" t="str">
        <f>IF(AND('Mapa final'!$AE$11="Alta",'Mapa final'!$AG$11="Leve"),CONCATENATE("R2C",'Mapa final'!$S$11),"")</f>
        <v/>
      </c>
      <c r="V39" s="57" t="str">
        <f>IF(AND('Mapa final'!$AE$11="Alta",'Mapa final'!$AG$11="Leve"),CONCATENATE("R2C",'Mapa final'!$S$11),"")</f>
        <v/>
      </c>
      <c r="W39" s="148" t="str">
        <f>IF(AND('Mapa final'!$AE$11="Alta",'Mapa final'!$AG$11="Leve"),CONCATENATE("R2C",'Mapa final'!$S$11),"")</f>
        <v/>
      </c>
      <c r="X39" s="148" t="str">
        <f>IF(AND('Mapa final'!$AE$11="Alta",'Mapa final'!$AG$11="Leve"),CONCATENATE("R2C",'Mapa final'!$S$11),"")</f>
        <v/>
      </c>
      <c r="Y39" s="148" t="str">
        <f>IF(AND('Mapa final'!$AE$11="Alta",'Mapa final'!$AG$11="Leve"),CONCATENATE("R2C",'Mapa final'!$S$11),"")</f>
        <v/>
      </c>
      <c r="Z39" s="148" t="str">
        <f>IF(AND('Mapa final'!$AE$11="Alta",'Mapa final'!$AG$11="Leve"),CONCATENATE("R2C",'Mapa final'!$S$11),"")</f>
        <v/>
      </c>
      <c r="AA39" s="58" t="str">
        <f>IF(AND('Mapa final'!$AE$11="Alta",'Mapa final'!$AG$11="Leve"),CONCATENATE("R2C",'Mapa final'!$S$11),"")</f>
        <v/>
      </c>
      <c r="AB39" s="44" t="str">
        <f>IF(AND('Mapa final'!$AE$11="Muy Alta",'Mapa final'!$AG$11="Leve"),CONCATENATE("R2C",'Mapa final'!$S$11),"")</f>
        <v/>
      </c>
      <c r="AC39" s="147" t="str">
        <f>IF(AND('Mapa final'!$AE$11="Muy Alta",'Mapa final'!$AG$11="Leve"),CONCATENATE("R2C",'Mapa final'!$S$11),"")</f>
        <v/>
      </c>
      <c r="AD39" s="147" t="str">
        <f>IF(AND('Mapa final'!$AE$11="Muy Alta",'Mapa final'!$AG$11="Leve"),CONCATENATE("R2C",'Mapa final'!$S$11),"")</f>
        <v/>
      </c>
      <c r="AE39" s="147" t="str">
        <f>IF(AND('Mapa final'!$AE$11="Muy Alta",'Mapa final'!$AG$11="Leve"),CONCATENATE("R2C",'Mapa final'!$S$11),"")</f>
        <v/>
      </c>
      <c r="AF39" s="147" t="str">
        <f>IF(AND('Mapa final'!$AE$11="Muy Alta",'Mapa final'!$AG$11="Leve"),CONCATENATE("R2C",'Mapa final'!$S$11),"")</f>
        <v/>
      </c>
      <c r="AG39" s="45" t="str">
        <f>IF(AND('Mapa final'!$AE$11="Muy Alta",'Mapa final'!$AG$11="Leve"),CONCATENATE("R2C",'Mapa final'!$S$11),"")</f>
        <v/>
      </c>
      <c r="AH39" s="46" t="str">
        <f>IF(AND('Mapa final'!$AE$11="Muy Alta",'Mapa final'!$AG$11="Catastrófico"),CONCATENATE("R2C",'Mapa final'!$S$11),"")</f>
        <v/>
      </c>
      <c r="AI39" s="149" t="str">
        <f>IF(AND('Mapa final'!$AE$11="Muy Alta",'Mapa final'!$AG$11="Catastrófico"),CONCATENATE("R2C",'Mapa final'!$S$11),"")</f>
        <v/>
      </c>
      <c r="AJ39" s="149" t="str">
        <f>IF(AND('Mapa final'!$AE$11="Muy Alta",'Mapa final'!$AG$11="Catastrófico"),CONCATENATE("R2C",'Mapa final'!$S$11),"")</f>
        <v/>
      </c>
      <c r="AK39" s="149" t="str">
        <f>IF(AND('Mapa final'!$AE$11="Muy Alta",'Mapa final'!$AG$11="Catastrófico"),CONCATENATE("R2C",'Mapa final'!$S$11),"")</f>
        <v/>
      </c>
      <c r="AL39" s="149" t="str">
        <f>IF(AND('Mapa final'!$AE$11="Muy Alta",'Mapa final'!$AG$11="Catastrófico"),CONCATENATE("R2C",'Mapa final'!$S$11),"")</f>
        <v/>
      </c>
      <c r="AM39" s="47" t="str">
        <f>IF(AND('Mapa final'!$AE$11="Muy Alta",'Mapa final'!$AG$11="Catastrófico"),CONCATENATE("R2C",'Mapa final'!$S$11),"")</f>
        <v/>
      </c>
      <c r="AN39" s="70"/>
      <c r="AO39" s="350"/>
      <c r="AP39" s="351"/>
      <c r="AQ39" s="351"/>
      <c r="AR39" s="351"/>
      <c r="AS39" s="351"/>
      <c r="AT39" s="352"/>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278"/>
      <c r="C40" s="278"/>
      <c r="D40" s="279"/>
      <c r="E40" s="319"/>
      <c r="F40" s="320"/>
      <c r="G40" s="320"/>
      <c r="H40" s="320"/>
      <c r="I40" s="320"/>
      <c r="J40" s="65" t="str">
        <f>IF(AND('Mapa final'!$AE$11="Baja",'Mapa final'!$AG$11="Leve"),CONCATENATE("R2C",'Mapa final'!$S$11),"")</f>
        <v/>
      </c>
      <c r="K40" s="150" t="str">
        <f>IF(AND('Mapa final'!$AE$11="Baja",'Mapa final'!$AG$11="Leve"),CONCATENATE("R2C",'Mapa final'!$S$11),"")</f>
        <v/>
      </c>
      <c r="L40" s="150" t="str">
        <f>IF(AND('Mapa final'!$AE$11="Baja",'Mapa final'!$AG$11="Leve"),CONCATENATE("R2C",'Mapa final'!$S$11),"")</f>
        <v/>
      </c>
      <c r="M40" s="150" t="str">
        <f>IF(AND('Mapa final'!$AE$11="Baja",'Mapa final'!$AG$11="Leve"),CONCATENATE("R2C",'Mapa final'!$S$11),"")</f>
        <v/>
      </c>
      <c r="N40" s="150" t="str">
        <f>IF(AND('Mapa final'!$AE$11="Baja",'Mapa final'!$AG$11="Leve"),CONCATENATE("R2C",'Mapa final'!$S$11),"")</f>
        <v/>
      </c>
      <c r="O40" s="66" t="str">
        <f>IF(AND('Mapa final'!$AE$11="Baja",'Mapa final'!$AG$11="Leve"),CONCATENATE("R2C",'Mapa final'!$S$11),"")</f>
        <v/>
      </c>
      <c r="P40" s="148" t="str">
        <f>IF(AND('Mapa final'!$AE$11="Alta",'Mapa final'!$AG$11="Leve"),CONCATENATE("R2C",'Mapa final'!$S$11),"")</f>
        <v/>
      </c>
      <c r="Q40" s="148" t="str">
        <f>IF(AND('Mapa final'!$AE$11="Alta",'Mapa final'!$AG$11="Leve"),CONCATENATE("R2C",'Mapa final'!$S$11),"")</f>
        <v/>
      </c>
      <c r="R40" s="148" t="str">
        <f>IF(AND('Mapa final'!$AE$11="Alta",'Mapa final'!$AG$11="Leve"),CONCATENATE("R2C",'Mapa final'!$S$11),"")</f>
        <v/>
      </c>
      <c r="S40" s="148" t="str">
        <f>IF(AND('Mapa final'!$AE$11="Alta",'Mapa final'!$AG$11="Leve"),CONCATENATE("R2C",'Mapa final'!$S$11),"")</f>
        <v/>
      </c>
      <c r="T40" s="148" t="str">
        <f>IF(AND('Mapa final'!$AE$11="Alta",'Mapa final'!$AG$11="Leve"),CONCATENATE("R2C",'Mapa final'!$S$11),"")</f>
        <v/>
      </c>
      <c r="U40" s="58" t="str">
        <f>IF(AND('Mapa final'!$AE$11="Alta",'Mapa final'!$AG$11="Leve"),CONCATENATE("R2C",'Mapa final'!$S$11),"")</f>
        <v/>
      </c>
      <c r="V40" s="57" t="str">
        <f>IF(AND('Mapa final'!$AE$11="Alta",'Mapa final'!$AG$11="Leve"),CONCATENATE("R2C",'Mapa final'!$S$11),"")</f>
        <v/>
      </c>
      <c r="W40" s="148" t="str">
        <f>IF(AND('Mapa final'!$AE$11="Alta",'Mapa final'!$AG$11="Leve"),CONCATENATE("R2C",'Mapa final'!$S$11),"")</f>
        <v/>
      </c>
      <c r="X40" s="148" t="str">
        <f>IF(AND('Mapa final'!$AE$11="Alta",'Mapa final'!$AG$11="Leve"),CONCATENATE("R2C",'Mapa final'!$S$11),"")</f>
        <v/>
      </c>
      <c r="Y40" s="148" t="str">
        <f>IF(AND('Mapa final'!$AE$11="Alta",'Mapa final'!$AG$11="Leve"),CONCATENATE("R2C",'Mapa final'!$S$11),"")</f>
        <v/>
      </c>
      <c r="Z40" s="148" t="str">
        <f>IF(AND('Mapa final'!$AE$11="Alta",'Mapa final'!$AG$11="Leve"),CONCATENATE("R2C",'Mapa final'!$S$11),"")</f>
        <v/>
      </c>
      <c r="AA40" s="58" t="str">
        <f>IF(AND('Mapa final'!$AE$11="Alta",'Mapa final'!$AG$11="Leve"),CONCATENATE("R2C",'Mapa final'!$S$11),"")</f>
        <v/>
      </c>
      <c r="AB40" s="44" t="str">
        <f>IF(AND('Mapa final'!$AE$11="Muy Alta",'Mapa final'!$AG$11="Leve"),CONCATENATE("R2C",'Mapa final'!$S$11),"")</f>
        <v/>
      </c>
      <c r="AC40" s="147" t="str">
        <f>IF(AND('Mapa final'!$AE$11="Muy Alta",'Mapa final'!$AG$11="Leve"),CONCATENATE("R2C",'Mapa final'!$S$11),"")</f>
        <v/>
      </c>
      <c r="AD40" s="147" t="str">
        <f>IF(AND('Mapa final'!$AE$11="Muy Alta",'Mapa final'!$AG$11="Leve"),CONCATENATE("R2C",'Mapa final'!$S$11),"")</f>
        <v/>
      </c>
      <c r="AE40" s="147" t="str">
        <f>IF(AND('Mapa final'!$AE$11="Muy Alta",'Mapa final'!$AG$11="Leve"),CONCATENATE("R2C",'Mapa final'!$S$11),"")</f>
        <v/>
      </c>
      <c r="AF40" s="147" t="str">
        <f>IF(AND('Mapa final'!$AE$11="Muy Alta",'Mapa final'!$AG$11="Leve"),CONCATENATE("R2C",'Mapa final'!$S$11),"")</f>
        <v/>
      </c>
      <c r="AG40" s="45" t="str">
        <f>IF(AND('Mapa final'!$AE$11="Muy Alta",'Mapa final'!$AG$11="Leve"),CONCATENATE("R2C",'Mapa final'!$S$11),"")</f>
        <v/>
      </c>
      <c r="AH40" s="46" t="str">
        <f>IF(AND('Mapa final'!$AE$11="Muy Alta",'Mapa final'!$AG$11="Catastrófico"),CONCATENATE("R2C",'Mapa final'!$S$11),"")</f>
        <v/>
      </c>
      <c r="AI40" s="149" t="str">
        <f>IF(AND('Mapa final'!$AE$11="Muy Alta",'Mapa final'!$AG$11="Catastrófico"),CONCATENATE("R2C",'Mapa final'!$S$11),"")</f>
        <v/>
      </c>
      <c r="AJ40" s="149" t="str">
        <f>IF(AND('Mapa final'!$AE$11="Muy Alta",'Mapa final'!$AG$11="Catastrófico"),CONCATENATE("R2C",'Mapa final'!$S$11),"")</f>
        <v/>
      </c>
      <c r="AK40" s="149" t="str">
        <f>IF(AND('Mapa final'!$AE$11="Muy Alta",'Mapa final'!$AG$11="Catastrófico"),CONCATENATE("R2C",'Mapa final'!$S$11),"")</f>
        <v/>
      </c>
      <c r="AL40" s="149" t="str">
        <f>IF(AND('Mapa final'!$AE$11="Muy Alta",'Mapa final'!$AG$11="Catastrófico"),CONCATENATE("R2C",'Mapa final'!$S$11),"")</f>
        <v/>
      </c>
      <c r="AM40" s="47" t="str">
        <f>IF(AND('Mapa final'!$AE$11="Muy Alta",'Mapa final'!$AG$11="Catastrófico"),CONCATENATE("R2C",'Mapa final'!$S$11),"")</f>
        <v/>
      </c>
      <c r="AN40" s="70"/>
      <c r="AO40" s="350"/>
      <c r="AP40" s="351"/>
      <c r="AQ40" s="351"/>
      <c r="AR40" s="351"/>
      <c r="AS40" s="351"/>
      <c r="AT40" s="352"/>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278"/>
      <c r="C41" s="278"/>
      <c r="D41" s="279"/>
      <c r="E41" s="319"/>
      <c r="F41" s="320"/>
      <c r="G41" s="320"/>
      <c r="H41" s="320"/>
      <c r="I41" s="320"/>
      <c r="J41" s="65" t="str">
        <f>IF(AND('Mapa final'!$AE$11="Baja",'Mapa final'!$AG$11="Leve"),CONCATENATE("R2C",'Mapa final'!$S$11),"")</f>
        <v/>
      </c>
      <c r="K41" s="150" t="str">
        <f>IF(AND('Mapa final'!$AE$11="Baja",'Mapa final'!$AG$11="Leve"),CONCATENATE("R2C",'Mapa final'!$S$11),"")</f>
        <v/>
      </c>
      <c r="L41" s="150" t="str">
        <f>IF(AND('Mapa final'!$AE$11="Baja",'Mapa final'!$AG$11="Leve"),CONCATENATE("R2C",'Mapa final'!$S$11),"")</f>
        <v/>
      </c>
      <c r="M41" s="150" t="str">
        <f>IF(AND('Mapa final'!$AE$11="Baja",'Mapa final'!$AG$11="Leve"),CONCATENATE("R2C",'Mapa final'!$S$11),"")</f>
        <v/>
      </c>
      <c r="N41" s="150" t="str">
        <f>IF(AND('Mapa final'!$AE$11="Baja",'Mapa final'!$AG$11="Leve"),CONCATENATE("R2C",'Mapa final'!$S$11),"")</f>
        <v/>
      </c>
      <c r="O41" s="66" t="str">
        <f>IF(AND('Mapa final'!$AE$11="Baja",'Mapa final'!$AG$11="Leve"),CONCATENATE("R2C",'Mapa final'!$S$11),"")</f>
        <v/>
      </c>
      <c r="P41" s="148" t="str">
        <f>IF(AND('Mapa final'!$AE$11="Alta",'Mapa final'!$AG$11="Leve"),CONCATENATE("R2C",'Mapa final'!$S$11),"")</f>
        <v/>
      </c>
      <c r="Q41" s="148" t="str">
        <f>IF(AND('Mapa final'!$AE$11="Alta",'Mapa final'!$AG$11="Leve"),CONCATENATE("R2C",'Mapa final'!$S$11),"")</f>
        <v/>
      </c>
      <c r="R41" s="148" t="str">
        <f>IF(AND('Mapa final'!$AE$11="Alta",'Mapa final'!$AG$11="Leve"),CONCATENATE("R2C",'Mapa final'!$S$11),"")</f>
        <v/>
      </c>
      <c r="S41" s="148" t="str">
        <f>IF(AND('Mapa final'!$AE$11="Alta",'Mapa final'!$AG$11="Leve"),CONCATENATE("R2C",'Mapa final'!$S$11),"")</f>
        <v/>
      </c>
      <c r="T41" s="148" t="str">
        <f>IF(AND('Mapa final'!$AE$11="Alta",'Mapa final'!$AG$11="Leve"),CONCATENATE("R2C",'Mapa final'!$S$11),"")</f>
        <v/>
      </c>
      <c r="U41" s="58" t="str">
        <f>IF(AND('Mapa final'!$AE$11="Alta",'Mapa final'!$AG$11="Leve"),CONCATENATE("R2C",'Mapa final'!$S$11),"")</f>
        <v/>
      </c>
      <c r="V41" s="57" t="str">
        <f>IF(AND('Mapa final'!$AE$11="Alta",'Mapa final'!$AG$11="Leve"),CONCATENATE("R2C",'Mapa final'!$S$11),"")</f>
        <v/>
      </c>
      <c r="W41" s="148" t="str">
        <f>IF(AND('Mapa final'!$AE$11="Alta",'Mapa final'!$AG$11="Leve"),CONCATENATE("R2C",'Mapa final'!$S$11),"")</f>
        <v/>
      </c>
      <c r="X41" s="148" t="str">
        <f>IF(AND('Mapa final'!$AE$11="Alta",'Mapa final'!$AG$11="Leve"),CONCATENATE("R2C",'Mapa final'!$S$11),"")</f>
        <v/>
      </c>
      <c r="Y41" s="148" t="str">
        <f>IF(AND('Mapa final'!$AE$11="Alta",'Mapa final'!$AG$11="Leve"),CONCATENATE("R2C",'Mapa final'!$S$11),"")</f>
        <v/>
      </c>
      <c r="Z41" s="148" t="str">
        <f>IF(AND('Mapa final'!$AE$11="Alta",'Mapa final'!$AG$11="Leve"),CONCATENATE("R2C",'Mapa final'!$S$11),"")</f>
        <v/>
      </c>
      <c r="AA41" s="58" t="str">
        <f>IF(AND('Mapa final'!$AE$11="Alta",'Mapa final'!$AG$11="Leve"),CONCATENATE("R2C",'Mapa final'!$S$11),"")</f>
        <v/>
      </c>
      <c r="AB41" s="44" t="str">
        <f>IF(AND('Mapa final'!$AE$11="Muy Alta",'Mapa final'!$AG$11="Leve"),CONCATENATE("R2C",'Mapa final'!$S$11),"")</f>
        <v/>
      </c>
      <c r="AC41" s="147" t="str">
        <f>IF(AND('Mapa final'!$AE$11="Muy Alta",'Mapa final'!$AG$11="Leve"),CONCATENATE("R2C",'Mapa final'!$S$11),"")</f>
        <v/>
      </c>
      <c r="AD41" s="147" t="str">
        <f>IF(AND('Mapa final'!$AE$11="Muy Alta",'Mapa final'!$AG$11="Leve"),CONCATENATE("R2C",'Mapa final'!$S$11),"")</f>
        <v/>
      </c>
      <c r="AE41" s="147" t="str">
        <f>IF(AND('Mapa final'!$AE$11="Muy Alta",'Mapa final'!$AG$11="Leve"),CONCATENATE("R2C",'Mapa final'!$S$11),"")</f>
        <v/>
      </c>
      <c r="AF41" s="147" t="str">
        <f>IF(AND('Mapa final'!$AE$11="Muy Alta",'Mapa final'!$AG$11="Leve"),CONCATENATE("R2C",'Mapa final'!$S$11),"")</f>
        <v/>
      </c>
      <c r="AG41" s="45" t="str">
        <f>IF(AND('Mapa final'!$AE$11="Muy Alta",'Mapa final'!$AG$11="Leve"),CONCATENATE("R2C",'Mapa final'!$S$11),"")</f>
        <v/>
      </c>
      <c r="AH41" s="46" t="str">
        <f>IF(AND('Mapa final'!$AE$11="Muy Alta",'Mapa final'!$AG$11="Catastrófico"),CONCATENATE("R2C",'Mapa final'!$S$11),"")</f>
        <v/>
      </c>
      <c r="AI41" s="149" t="str">
        <f>IF(AND('Mapa final'!$AE$11="Muy Alta",'Mapa final'!$AG$11="Catastrófico"),CONCATENATE("R2C",'Mapa final'!$S$11),"")</f>
        <v/>
      </c>
      <c r="AJ41" s="149" t="str">
        <f>IF(AND('Mapa final'!$AE$11="Muy Alta",'Mapa final'!$AG$11="Catastrófico"),CONCATENATE("R2C",'Mapa final'!$S$11),"")</f>
        <v/>
      </c>
      <c r="AK41" s="149" t="str">
        <f>IF(AND('Mapa final'!$AE$11="Muy Alta",'Mapa final'!$AG$11="Catastrófico"),CONCATENATE("R2C",'Mapa final'!$S$11),"")</f>
        <v/>
      </c>
      <c r="AL41" s="149" t="str">
        <f>IF(AND('Mapa final'!$AE$11="Muy Alta",'Mapa final'!$AG$11="Catastrófico"),CONCATENATE("R2C",'Mapa final'!$S$11),"")</f>
        <v/>
      </c>
      <c r="AM41" s="47" t="str">
        <f>IF(AND('Mapa final'!$AE$11="Muy Alta",'Mapa final'!$AG$11="Catastrófico"),CONCATENATE("R2C",'Mapa final'!$S$11),"")</f>
        <v/>
      </c>
      <c r="AN41" s="70"/>
      <c r="AO41" s="350"/>
      <c r="AP41" s="351"/>
      <c r="AQ41" s="351"/>
      <c r="AR41" s="351"/>
      <c r="AS41" s="351"/>
      <c r="AT41" s="352"/>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278"/>
      <c r="C42" s="278"/>
      <c r="D42" s="279"/>
      <c r="E42" s="319"/>
      <c r="F42" s="320"/>
      <c r="G42" s="320"/>
      <c r="H42" s="320"/>
      <c r="I42" s="320"/>
      <c r="J42" s="65" t="str">
        <f>IF(AND('Mapa final'!$AE$11="Baja",'Mapa final'!$AG$11="Leve"),CONCATENATE("R2C",'Mapa final'!$S$11),"")</f>
        <v/>
      </c>
      <c r="K42" s="150" t="str">
        <f>IF(AND('Mapa final'!$AE$11="Baja",'Mapa final'!$AG$11="Leve"),CONCATENATE("R2C",'Mapa final'!$S$11),"")</f>
        <v/>
      </c>
      <c r="L42" s="150" t="str">
        <f>IF(AND('Mapa final'!$AE$11="Baja",'Mapa final'!$AG$11="Leve"),CONCATENATE("R2C",'Mapa final'!$S$11),"")</f>
        <v/>
      </c>
      <c r="M42" s="150" t="str">
        <f>IF(AND('Mapa final'!$AE$11="Baja",'Mapa final'!$AG$11="Leve"),CONCATENATE("R2C",'Mapa final'!$S$11),"")</f>
        <v/>
      </c>
      <c r="N42" s="150" t="str">
        <f>IF(AND('Mapa final'!$AE$11="Baja",'Mapa final'!$AG$11="Leve"),CONCATENATE("R2C",'Mapa final'!$S$11),"")</f>
        <v/>
      </c>
      <c r="O42" s="66" t="str">
        <f>IF(AND('Mapa final'!$AE$11="Baja",'Mapa final'!$AG$11="Leve"),CONCATENATE("R2C",'Mapa final'!$S$11),"")</f>
        <v/>
      </c>
      <c r="P42" s="148" t="str">
        <f>IF(AND('Mapa final'!$AE$11="Alta",'Mapa final'!$AG$11="Leve"),CONCATENATE("R2C",'Mapa final'!$S$11),"")</f>
        <v/>
      </c>
      <c r="Q42" s="148" t="str">
        <f>IF(AND('Mapa final'!$AE$11="Alta",'Mapa final'!$AG$11="Leve"),CONCATENATE("R2C",'Mapa final'!$S$11),"")</f>
        <v/>
      </c>
      <c r="R42" s="148" t="str">
        <f>IF(AND('Mapa final'!$AE$11="Alta",'Mapa final'!$AG$11="Leve"),CONCATENATE("R2C",'Mapa final'!$S$11),"")</f>
        <v/>
      </c>
      <c r="S42" s="148" t="str">
        <f>IF(AND('Mapa final'!$AE$11="Alta",'Mapa final'!$AG$11="Leve"),CONCATENATE("R2C",'Mapa final'!$S$11),"")</f>
        <v/>
      </c>
      <c r="T42" s="148" t="str">
        <f>IF(AND('Mapa final'!$AE$11="Alta",'Mapa final'!$AG$11="Leve"),CONCATENATE("R2C",'Mapa final'!$S$11),"")</f>
        <v/>
      </c>
      <c r="U42" s="58" t="str">
        <f>IF(AND('Mapa final'!$AE$11="Alta",'Mapa final'!$AG$11="Leve"),CONCATENATE("R2C",'Mapa final'!$S$11),"")</f>
        <v/>
      </c>
      <c r="V42" s="57" t="str">
        <f>IF(AND('Mapa final'!$AE$11="Alta",'Mapa final'!$AG$11="Leve"),CONCATENATE("R2C",'Mapa final'!$S$11),"")</f>
        <v/>
      </c>
      <c r="W42" s="148" t="str">
        <f>IF(AND('Mapa final'!$AE$11="Alta",'Mapa final'!$AG$11="Leve"),CONCATENATE("R2C",'Mapa final'!$S$11),"")</f>
        <v/>
      </c>
      <c r="X42" s="148" t="str">
        <f>IF(AND('Mapa final'!$AE$11="Alta",'Mapa final'!$AG$11="Leve"),CONCATENATE("R2C",'Mapa final'!$S$11),"")</f>
        <v/>
      </c>
      <c r="Y42" s="148" t="str">
        <f>IF(AND('Mapa final'!$AE$11="Alta",'Mapa final'!$AG$11="Leve"),CONCATENATE("R2C",'Mapa final'!$S$11),"")</f>
        <v/>
      </c>
      <c r="Z42" s="148" t="str">
        <f>IF(AND('Mapa final'!$AE$11="Alta",'Mapa final'!$AG$11="Leve"),CONCATENATE("R2C",'Mapa final'!$S$11),"")</f>
        <v/>
      </c>
      <c r="AA42" s="58" t="str">
        <f>IF(AND('Mapa final'!$AE$11="Alta",'Mapa final'!$AG$11="Leve"),CONCATENATE("R2C",'Mapa final'!$S$11),"")</f>
        <v/>
      </c>
      <c r="AB42" s="44" t="str">
        <f>IF(AND('Mapa final'!$AE$11="Muy Alta",'Mapa final'!$AG$11="Leve"),CONCATENATE("R2C",'Mapa final'!$S$11),"")</f>
        <v/>
      </c>
      <c r="AC42" s="147" t="str">
        <f>IF(AND('Mapa final'!$AE$11="Muy Alta",'Mapa final'!$AG$11="Leve"),CONCATENATE("R2C",'Mapa final'!$S$11),"")</f>
        <v/>
      </c>
      <c r="AD42" s="147" t="str">
        <f>IF(AND('Mapa final'!$AE$11="Muy Alta",'Mapa final'!$AG$11="Leve"),CONCATENATE("R2C",'Mapa final'!$S$11),"")</f>
        <v/>
      </c>
      <c r="AE42" s="147" t="str">
        <f>IF(AND('Mapa final'!$AE$11="Muy Alta",'Mapa final'!$AG$11="Leve"),CONCATENATE("R2C",'Mapa final'!$S$11),"")</f>
        <v/>
      </c>
      <c r="AF42" s="147" t="str">
        <f>IF(AND('Mapa final'!$AE$11="Muy Alta",'Mapa final'!$AG$11="Leve"),CONCATENATE("R2C",'Mapa final'!$S$11),"")</f>
        <v/>
      </c>
      <c r="AG42" s="45" t="str">
        <f>IF(AND('Mapa final'!$AE$11="Muy Alta",'Mapa final'!$AG$11="Leve"),CONCATENATE("R2C",'Mapa final'!$S$11),"")</f>
        <v/>
      </c>
      <c r="AH42" s="46" t="str">
        <f>IF(AND('Mapa final'!$AE$11="Muy Alta",'Mapa final'!$AG$11="Catastrófico"),CONCATENATE("R2C",'Mapa final'!$S$11),"")</f>
        <v/>
      </c>
      <c r="AI42" s="149" t="str">
        <f>IF(AND('Mapa final'!$AE$11="Muy Alta",'Mapa final'!$AG$11="Catastrófico"),CONCATENATE("R2C",'Mapa final'!$S$11),"")</f>
        <v/>
      </c>
      <c r="AJ42" s="149" t="str">
        <f>IF(AND('Mapa final'!$AE$11="Muy Alta",'Mapa final'!$AG$11="Catastrófico"),CONCATENATE("R2C",'Mapa final'!$S$11),"")</f>
        <v/>
      </c>
      <c r="AK42" s="149" t="str">
        <f>IF(AND('Mapa final'!$AE$11="Muy Alta",'Mapa final'!$AG$11="Catastrófico"),CONCATENATE("R2C",'Mapa final'!$S$11),"")</f>
        <v/>
      </c>
      <c r="AL42" s="149" t="str">
        <f>IF(AND('Mapa final'!$AE$11="Muy Alta",'Mapa final'!$AG$11="Catastrófico"),CONCATENATE("R2C",'Mapa final'!$S$11),"")</f>
        <v/>
      </c>
      <c r="AM42" s="47" t="str">
        <f>IF(AND('Mapa final'!$AE$11="Muy Alta",'Mapa final'!$AG$11="Catastrófico"),CONCATENATE("R2C",'Mapa final'!$S$11),"")</f>
        <v/>
      </c>
      <c r="AN42" s="70"/>
      <c r="AO42" s="350"/>
      <c r="AP42" s="351"/>
      <c r="AQ42" s="351"/>
      <c r="AR42" s="351"/>
      <c r="AS42" s="351"/>
      <c r="AT42" s="352"/>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278"/>
      <c r="C43" s="278"/>
      <c r="D43" s="279"/>
      <c r="E43" s="319"/>
      <c r="F43" s="320"/>
      <c r="G43" s="320"/>
      <c r="H43" s="320"/>
      <c r="I43" s="320"/>
      <c r="J43" s="65" t="str">
        <f>IF(AND('Mapa final'!$AE$11="Baja",'Mapa final'!$AG$11="Leve"),CONCATENATE("R2C",'Mapa final'!$S$11),"")</f>
        <v/>
      </c>
      <c r="K43" s="150" t="str">
        <f>IF(AND('Mapa final'!$AE$11="Baja",'Mapa final'!$AG$11="Leve"),CONCATENATE("R2C",'Mapa final'!$S$11),"")</f>
        <v/>
      </c>
      <c r="L43" s="150" t="str">
        <f>IF(AND('Mapa final'!$AE$11="Baja",'Mapa final'!$AG$11="Leve"),CONCATENATE("R2C",'Mapa final'!$S$11),"")</f>
        <v/>
      </c>
      <c r="M43" s="150" t="str">
        <f>IF(AND('Mapa final'!$AE$11="Baja",'Mapa final'!$AG$11="Leve"),CONCATENATE("R2C",'Mapa final'!$S$11),"")</f>
        <v/>
      </c>
      <c r="N43" s="150" t="str">
        <f>IF(AND('Mapa final'!$AE$11="Baja",'Mapa final'!$AG$11="Leve"),CONCATENATE("R2C",'Mapa final'!$S$11),"")</f>
        <v/>
      </c>
      <c r="O43" s="66" t="str">
        <f>IF(AND('Mapa final'!$AE$11="Baja",'Mapa final'!$AG$11="Leve"),CONCATENATE("R2C",'Mapa final'!$S$11),"")</f>
        <v/>
      </c>
      <c r="P43" s="148" t="str">
        <f>IF(AND('Mapa final'!$AE$11="Alta",'Mapa final'!$AG$11="Leve"),CONCATENATE("R2C",'Mapa final'!$S$11),"")</f>
        <v/>
      </c>
      <c r="Q43" s="148" t="str">
        <f>IF(AND('Mapa final'!$AE$11="Alta",'Mapa final'!$AG$11="Leve"),CONCATENATE("R2C",'Mapa final'!$S$11),"")</f>
        <v/>
      </c>
      <c r="R43" s="148" t="str">
        <f>IF(AND('Mapa final'!$AE$11="Alta",'Mapa final'!$AG$11="Leve"),CONCATENATE("R2C",'Mapa final'!$S$11),"")</f>
        <v/>
      </c>
      <c r="S43" s="148" t="str">
        <f>IF(AND('Mapa final'!$AE$11="Alta",'Mapa final'!$AG$11="Leve"),CONCATENATE("R2C",'Mapa final'!$S$11),"")</f>
        <v/>
      </c>
      <c r="T43" s="148" t="str">
        <f>IF(AND('Mapa final'!$AE$11="Alta",'Mapa final'!$AG$11="Leve"),CONCATENATE("R2C",'Mapa final'!$S$11),"")</f>
        <v/>
      </c>
      <c r="U43" s="58" t="str">
        <f>IF(AND('Mapa final'!$AE$11="Alta",'Mapa final'!$AG$11="Leve"),CONCATENATE("R2C",'Mapa final'!$S$11),"")</f>
        <v/>
      </c>
      <c r="V43" s="57" t="str">
        <f>IF(AND('Mapa final'!$AE$11="Alta",'Mapa final'!$AG$11="Leve"),CONCATENATE("R2C",'Mapa final'!$S$11),"")</f>
        <v/>
      </c>
      <c r="W43" s="148" t="str">
        <f>IF(AND('Mapa final'!$AE$11="Alta",'Mapa final'!$AG$11="Leve"),CONCATENATE("R2C",'Mapa final'!$S$11),"")</f>
        <v/>
      </c>
      <c r="X43" s="148" t="str">
        <f>IF(AND('Mapa final'!$AE$11="Alta",'Mapa final'!$AG$11="Leve"),CONCATENATE("R2C",'Mapa final'!$S$11),"")</f>
        <v/>
      </c>
      <c r="Y43" s="148" t="str">
        <f>IF(AND('Mapa final'!$AE$11="Alta",'Mapa final'!$AG$11="Leve"),CONCATENATE("R2C",'Mapa final'!$S$11),"")</f>
        <v/>
      </c>
      <c r="Z43" s="148" t="str">
        <f>IF(AND('Mapa final'!$AE$11="Alta",'Mapa final'!$AG$11="Leve"),CONCATENATE("R2C",'Mapa final'!$S$11),"")</f>
        <v/>
      </c>
      <c r="AA43" s="58" t="str">
        <f>IF(AND('Mapa final'!$AE$11="Alta",'Mapa final'!$AG$11="Leve"),CONCATENATE("R2C",'Mapa final'!$S$11),"")</f>
        <v/>
      </c>
      <c r="AB43" s="44" t="str">
        <f>IF(AND('Mapa final'!$AE$11="Muy Alta",'Mapa final'!$AG$11="Leve"),CONCATENATE("R2C",'Mapa final'!$S$11),"")</f>
        <v/>
      </c>
      <c r="AC43" s="147" t="str">
        <f>IF(AND('Mapa final'!$AE$11="Muy Alta",'Mapa final'!$AG$11="Leve"),CONCATENATE("R2C",'Mapa final'!$S$11),"")</f>
        <v/>
      </c>
      <c r="AD43" s="147" t="str">
        <f>IF(AND('Mapa final'!$AE$11="Muy Alta",'Mapa final'!$AG$11="Leve"),CONCATENATE("R2C",'Mapa final'!$S$11),"")</f>
        <v/>
      </c>
      <c r="AE43" s="147" t="str">
        <f>IF(AND('Mapa final'!$AE$11="Muy Alta",'Mapa final'!$AG$11="Leve"),CONCATENATE("R2C",'Mapa final'!$S$11),"")</f>
        <v/>
      </c>
      <c r="AF43" s="147" t="str">
        <f>IF(AND('Mapa final'!$AE$11="Muy Alta",'Mapa final'!$AG$11="Leve"),CONCATENATE("R2C",'Mapa final'!$S$11),"")</f>
        <v/>
      </c>
      <c r="AG43" s="45" t="str">
        <f>IF(AND('Mapa final'!$AE$11="Muy Alta",'Mapa final'!$AG$11="Leve"),CONCATENATE("R2C",'Mapa final'!$S$11),"")</f>
        <v/>
      </c>
      <c r="AH43" s="46" t="str">
        <f>IF(AND('Mapa final'!$AE$11="Muy Alta",'Mapa final'!$AG$11="Catastrófico"),CONCATENATE("R2C",'Mapa final'!$S$11),"")</f>
        <v/>
      </c>
      <c r="AI43" s="149" t="str">
        <f>IF(AND('Mapa final'!$AE$11="Muy Alta",'Mapa final'!$AG$11="Catastrófico"),CONCATENATE("R2C",'Mapa final'!$S$11),"")</f>
        <v/>
      </c>
      <c r="AJ43" s="149" t="str">
        <f>IF(AND('Mapa final'!$AE$11="Muy Alta",'Mapa final'!$AG$11="Catastrófico"),CONCATENATE("R2C",'Mapa final'!$S$11),"")</f>
        <v/>
      </c>
      <c r="AK43" s="149" t="str">
        <f>IF(AND('Mapa final'!$AE$11="Muy Alta",'Mapa final'!$AG$11="Catastrófico"),CONCATENATE("R2C",'Mapa final'!$S$11),"")</f>
        <v/>
      </c>
      <c r="AL43" s="149" t="str">
        <f>IF(AND('Mapa final'!$AE$11="Muy Alta",'Mapa final'!$AG$11="Catastrófico"),CONCATENATE("R2C",'Mapa final'!$S$11),"")</f>
        <v/>
      </c>
      <c r="AM43" s="47" t="str">
        <f>IF(AND('Mapa final'!$AE$11="Muy Alta",'Mapa final'!$AG$11="Catastrófico"),CONCATENATE("R2C",'Mapa final'!$S$11),"")</f>
        <v/>
      </c>
      <c r="AN43" s="70"/>
      <c r="AO43" s="350"/>
      <c r="AP43" s="351"/>
      <c r="AQ43" s="351"/>
      <c r="AR43" s="351"/>
      <c r="AS43" s="351"/>
      <c r="AT43" s="352"/>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278"/>
      <c r="C44" s="278"/>
      <c r="D44" s="279"/>
      <c r="E44" s="319"/>
      <c r="F44" s="320"/>
      <c r="G44" s="320"/>
      <c r="H44" s="320"/>
      <c r="I44" s="320"/>
      <c r="J44" s="65" t="str">
        <f>IF(AND('Mapa final'!$AE$11="Baja",'Mapa final'!$AG$11="Leve"),CONCATENATE("R2C",'Mapa final'!$S$11),"")</f>
        <v/>
      </c>
      <c r="K44" s="150" t="str">
        <f>IF(AND('Mapa final'!$AE$11="Baja",'Mapa final'!$AG$11="Leve"),CONCATENATE("R2C",'Mapa final'!$S$11),"")</f>
        <v/>
      </c>
      <c r="L44" s="150" t="str">
        <f>IF(AND('Mapa final'!$AE$11="Baja",'Mapa final'!$AG$11="Leve"),CONCATENATE("R2C",'Mapa final'!$S$11),"")</f>
        <v/>
      </c>
      <c r="M44" s="150" t="str">
        <f>IF(AND('Mapa final'!$AE$11="Baja",'Mapa final'!$AG$11="Leve"),CONCATENATE("R2C",'Mapa final'!$S$11),"")</f>
        <v/>
      </c>
      <c r="N44" s="150" t="str">
        <f>IF(AND('Mapa final'!$AE$11="Baja",'Mapa final'!$AG$11="Leve"),CONCATENATE("R2C",'Mapa final'!$S$11),"")</f>
        <v/>
      </c>
      <c r="O44" s="66" t="str">
        <f>IF(AND('Mapa final'!$AE$11="Baja",'Mapa final'!$AG$11="Leve"),CONCATENATE("R2C",'Mapa final'!$S$11),"")</f>
        <v/>
      </c>
      <c r="P44" s="148" t="str">
        <f>IF(AND('Mapa final'!$AE$11="Alta",'Mapa final'!$AG$11="Leve"),CONCATENATE("R2C",'Mapa final'!$S$11),"")</f>
        <v/>
      </c>
      <c r="Q44" s="148" t="str">
        <f>IF(AND('Mapa final'!$AE$11="Alta",'Mapa final'!$AG$11="Leve"),CONCATENATE("R2C",'Mapa final'!$S$11),"")</f>
        <v/>
      </c>
      <c r="R44" s="148" t="str">
        <f>IF(AND('Mapa final'!$AE$11="Alta",'Mapa final'!$AG$11="Leve"),CONCATENATE("R2C",'Mapa final'!$S$11),"")</f>
        <v/>
      </c>
      <c r="S44" s="148" t="str">
        <f>IF(AND('Mapa final'!$AE$11="Alta",'Mapa final'!$AG$11="Leve"),CONCATENATE("R2C",'Mapa final'!$S$11),"")</f>
        <v/>
      </c>
      <c r="T44" s="148" t="str">
        <f>IF(AND('Mapa final'!$AE$11="Alta",'Mapa final'!$AG$11="Leve"),CONCATENATE("R2C",'Mapa final'!$S$11),"")</f>
        <v/>
      </c>
      <c r="U44" s="58" t="str">
        <f>IF(AND('Mapa final'!$AE$11="Alta",'Mapa final'!$AG$11="Leve"),CONCATENATE("R2C",'Mapa final'!$S$11),"")</f>
        <v/>
      </c>
      <c r="V44" s="57" t="str">
        <f>IF(AND('Mapa final'!$AE$11="Alta",'Mapa final'!$AG$11="Leve"),CONCATENATE("R2C",'Mapa final'!$S$11),"")</f>
        <v/>
      </c>
      <c r="W44" s="148" t="str">
        <f>IF(AND('Mapa final'!$AE$11="Alta",'Mapa final'!$AG$11="Leve"),CONCATENATE("R2C",'Mapa final'!$S$11),"")</f>
        <v/>
      </c>
      <c r="X44" s="148" t="str">
        <f>IF(AND('Mapa final'!$AE$11="Alta",'Mapa final'!$AG$11="Leve"),CONCATENATE("R2C",'Mapa final'!$S$11),"")</f>
        <v/>
      </c>
      <c r="Y44" s="148" t="str">
        <f>IF(AND('Mapa final'!$AE$11="Alta",'Mapa final'!$AG$11="Leve"),CONCATENATE("R2C",'Mapa final'!$S$11),"")</f>
        <v/>
      </c>
      <c r="Z44" s="148" t="str">
        <f>IF(AND('Mapa final'!$AE$11="Alta",'Mapa final'!$AG$11="Leve"),CONCATENATE("R2C",'Mapa final'!$S$11),"")</f>
        <v/>
      </c>
      <c r="AA44" s="58" t="str">
        <f>IF(AND('Mapa final'!$AE$11="Alta",'Mapa final'!$AG$11="Leve"),CONCATENATE("R2C",'Mapa final'!$S$11),"")</f>
        <v/>
      </c>
      <c r="AB44" s="44" t="str">
        <f>IF(AND('Mapa final'!$AE$11="Muy Alta",'Mapa final'!$AG$11="Leve"),CONCATENATE("R2C",'Mapa final'!$S$11),"")</f>
        <v/>
      </c>
      <c r="AC44" s="147" t="str">
        <f>IF(AND('Mapa final'!$AE$11="Muy Alta",'Mapa final'!$AG$11="Leve"),CONCATENATE("R2C",'Mapa final'!$S$11),"")</f>
        <v/>
      </c>
      <c r="AD44" s="147" t="str">
        <f>IF(AND('Mapa final'!$AE$11="Muy Alta",'Mapa final'!$AG$11="Leve"),CONCATENATE("R2C",'Mapa final'!$S$11),"")</f>
        <v/>
      </c>
      <c r="AE44" s="147" t="str">
        <f>IF(AND('Mapa final'!$AE$11="Muy Alta",'Mapa final'!$AG$11="Leve"),CONCATENATE("R2C",'Mapa final'!$S$11),"")</f>
        <v/>
      </c>
      <c r="AF44" s="147" t="str">
        <f>IF(AND('Mapa final'!$AE$11="Muy Alta",'Mapa final'!$AG$11="Leve"),CONCATENATE("R2C",'Mapa final'!$S$11),"")</f>
        <v/>
      </c>
      <c r="AG44" s="45" t="str">
        <f>IF(AND('Mapa final'!$AE$11="Muy Alta",'Mapa final'!$AG$11="Leve"),CONCATENATE("R2C",'Mapa final'!$S$11),"")</f>
        <v/>
      </c>
      <c r="AH44" s="46" t="str">
        <f>IF(AND('Mapa final'!$AE$11="Muy Alta",'Mapa final'!$AG$11="Catastrófico"),CONCATENATE("R2C",'Mapa final'!$S$11),"")</f>
        <v/>
      </c>
      <c r="AI44" s="149" t="str">
        <f>IF(AND('Mapa final'!$AE$11="Muy Alta",'Mapa final'!$AG$11="Catastrófico"),CONCATENATE("R2C",'Mapa final'!$S$11),"")</f>
        <v/>
      </c>
      <c r="AJ44" s="149" t="str">
        <f>IF(AND('Mapa final'!$AE$11="Muy Alta",'Mapa final'!$AG$11="Catastrófico"),CONCATENATE("R2C",'Mapa final'!$S$11),"")</f>
        <v/>
      </c>
      <c r="AK44" s="149" t="str">
        <f>IF(AND('Mapa final'!$AE$11="Muy Alta",'Mapa final'!$AG$11="Catastrófico"),CONCATENATE("R2C",'Mapa final'!$S$11),"")</f>
        <v/>
      </c>
      <c r="AL44" s="149" t="str">
        <f>IF(AND('Mapa final'!$AE$11="Muy Alta",'Mapa final'!$AG$11="Catastrófico"),CONCATENATE("R2C",'Mapa final'!$S$11),"")</f>
        <v/>
      </c>
      <c r="AM44" s="47" t="str">
        <f>IF(AND('Mapa final'!$AE$11="Muy Alta",'Mapa final'!$AG$11="Catastrófico"),CONCATENATE("R2C",'Mapa final'!$S$11),"")</f>
        <v/>
      </c>
      <c r="AN44" s="70"/>
      <c r="AO44" s="350"/>
      <c r="AP44" s="351"/>
      <c r="AQ44" s="351"/>
      <c r="AR44" s="351"/>
      <c r="AS44" s="351"/>
      <c r="AT44" s="352"/>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278"/>
      <c r="C45" s="278"/>
      <c r="D45" s="279"/>
      <c r="E45" s="322"/>
      <c r="F45" s="323"/>
      <c r="G45" s="323"/>
      <c r="H45" s="323"/>
      <c r="I45" s="323"/>
      <c r="J45" s="67" t="str">
        <f>IF(AND('Mapa final'!$AE$11="Baja",'Mapa final'!$AG$11="Leve"),CONCATENATE("R2C",'Mapa final'!$S$11),"")</f>
        <v/>
      </c>
      <c r="K45" s="68" t="str">
        <f>IF(AND('Mapa final'!$AE$11="Baja",'Mapa final'!$AG$11="Leve"),CONCATENATE("R2C",'Mapa final'!$S$11),"")</f>
        <v/>
      </c>
      <c r="L45" s="68" t="str">
        <f>IF(AND('Mapa final'!$AE$11="Baja",'Mapa final'!$AG$11="Leve"),CONCATENATE("R2C",'Mapa final'!$S$11),"")</f>
        <v/>
      </c>
      <c r="M45" s="68" t="str">
        <f>IF(AND('Mapa final'!$AE$11="Baja",'Mapa final'!$AG$11="Leve"),CONCATENATE("R2C",'Mapa final'!$S$11),"")</f>
        <v/>
      </c>
      <c r="N45" s="68" t="str">
        <f>IF(AND('Mapa final'!$AE$11="Baja",'Mapa final'!$AG$11="Leve"),CONCATENATE("R2C",'Mapa final'!$S$11),"")</f>
        <v/>
      </c>
      <c r="O45" s="69" t="str">
        <f>IF(AND('Mapa final'!$AE$11="Baja",'Mapa final'!$AG$11="Leve"),CONCATENATE("R2C",'Mapa final'!$S$11),"")</f>
        <v/>
      </c>
      <c r="P45" s="60" t="str">
        <f>IF(AND('Mapa final'!$AE$11="Alta",'Mapa final'!$AG$11="Leve"),CONCATENATE("R2C",'Mapa final'!$S$11),"")</f>
        <v/>
      </c>
      <c r="Q45" s="60" t="str">
        <f>IF(AND('Mapa final'!$AE$11="Alta",'Mapa final'!$AG$11="Leve"),CONCATENATE("R2C",'Mapa final'!$S$11),"")</f>
        <v/>
      </c>
      <c r="R45" s="60" t="str">
        <f>IF(AND('Mapa final'!$AE$11="Alta",'Mapa final'!$AG$11="Leve"),CONCATENATE("R2C",'Mapa final'!$S$11),"")</f>
        <v/>
      </c>
      <c r="S45" s="60" t="str">
        <f>IF(AND('Mapa final'!$AE$11="Alta",'Mapa final'!$AG$11="Leve"),CONCATENATE("R2C",'Mapa final'!$S$11),"")</f>
        <v/>
      </c>
      <c r="T45" s="60" t="str">
        <f>IF(AND('Mapa final'!$AE$11="Alta",'Mapa final'!$AG$11="Leve"),CONCATENATE("R2C",'Mapa final'!$S$11),"")</f>
        <v/>
      </c>
      <c r="U45" s="61" t="str">
        <f>IF(AND('Mapa final'!$AE$11="Alta",'Mapa final'!$AG$11="Leve"),CONCATENATE("R2C",'Mapa final'!$S$11),"")</f>
        <v/>
      </c>
      <c r="V45" s="59" t="str">
        <f>IF(AND('Mapa final'!$AE$11="Alta",'Mapa final'!$AG$11="Leve"),CONCATENATE("R2C",'Mapa final'!$S$11),"")</f>
        <v/>
      </c>
      <c r="W45" s="60" t="str">
        <f>IF(AND('Mapa final'!$AE$11="Alta",'Mapa final'!$AG$11="Leve"),CONCATENATE("R2C",'Mapa final'!$S$11),"")</f>
        <v/>
      </c>
      <c r="X45" s="60" t="str">
        <f>IF(AND('Mapa final'!$AE$11="Alta",'Mapa final'!$AG$11="Leve"),CONCATENATE("R2C",'Mapa final'!$S$11),"")</f>
        <v/>
      </c>
      <c r="Y45" s="60" t="str">
        <f>IF(AND('Mapa final'!$AE$11="Alta",'Mapa final'!$AG$11="Leve"),CONCATENATE("R2C",'Mapa final'!$S$11),"")</f>
        <v/>
      </c>
      <c r="Z45" s="60" t="str">
        <f>IF(AND('Mapa final'!$AE$11="Alta",'Mapa final'!$AG$11="Leve"),CONCATENATE("R2C",'Mapa final'!$S$11),"")</f>
        <v/>
      </c>
      <c r="AA45" s="61" t="str">
        <f>IF(AND('Mapa final'!$AE$11="Alta",'Mapa final'!$AG$11="Leve"),CONCATENATE("R2C",'Mapa final'!$S$11),"")</f>
        <v/>
      </c>
      <c r="AB45" s="48" t="str">
        <f>IF(AND('Mapa final'!$AE$11="Muy Alta",'Mapa final'!$AG$11="Leve"),CONCATENATE("R2C",'Mapa final'!$S$11),"")</f>
        <v/>
      </c>
      <c r="AC45" s="49" t="str">
        <f>IF(AND('Mapa final'!$AE$11="Muy Alta",'Mapa final'!$AG$11="Leve"),CONCATENATE("R2C",'Mapa final'!$S$11),"")</f>
        <v/>
      </c>
      <c r="AD45" s="49" t="str">
        <f>IF(AND('Mapa final'!$AE$11="Muy Alta",'Mapa final'!$AG$11="Leve"),CONCATENATE("R2C",'Mapa final'!$S$11),"")</f>
        <v/>
      </c>
      <c r="AE45" s="49" t="str">
        <f>IF(AND('Mapa final'!$AE$11="Muy Alta",'Mapa final'!$AG$11="Leve"),CONCATENATE("R2C",'Mapa final'!$S$11),"")</f>
        <v/>
      </c>
      <c r="AF45" s="49" t="str">
        <f>IF(AND('Mapa final'!$AE$11="Muy Alta",'Mapa final'!$AG$11="Leve"),CONCATENATE("R2C",'Mapa final'!$S$11),"")</f>
        <v/>
      </c>
      <c r="AG45" s="50" t="str">
        <f>IF(AND('Mapa final'!$AE$11="Muy Alta",'Mapa final'!$AG$11="Leve"),CONCATENATE("R2C",'Mapa final'!$S$11),"")</f>
        <v/>
      </c>
      <c r="AH45" s="51" t="str">
        <f>IF(AND('Mapa final'!$AE$11="Muy Alta",'Mapa final'!$AG$11="Catastrófico"),CONCATENATE("R2C",'Mapa final'!$S$11),"")</f>
        <v/>
      </c>
      <c r="AI45" s="52" t="str">
        <f>IF(AND('Mapa final'!$AE$11="Muy Alta",'Mapa final'!$AG$11="Catastrófico"),CONCATENATE("R2C",'Mapa final'!$S$11),"")</f>
        <v/>
      </c>
      <c r="AJ45" s="52" t="str">
        <f>IF(AND('Mapa final'!$AE$11="Muy Alta",'Mapa final'!$AG$11="Catastrófico"),CONCATENATE("R2C",'Mapa final'!$S$11),"")</f>
        <v/>
      </c>
      <c r="AK45" s="52" t="str">
        <f>IF(AND('Mapa final'!$AE$11="Muy Alta",'Mapa final'!$AG$11="Catastrófico"),CONCATENATE("R2C",'Mapa final'!$S$11),"")</f>
        <v/>
      </c>
      <c r="AL45" s="52" t="str">
        <f>IF(AND('Mapa final'!$AE$11="Muy Alta",'Mapa final'!$AG$11="Catastrófico"),CONCATENATE("R2C",'Mapa final'!$S$11),"")</f>
        <v/>
      </c>
      <c r="AM45" s="53" t="str">
        <f>IF(AND('Mapa final'!$AE$11="Muy Alta",'Mapa final'!$AG$11="Catastrófico"),CONCATENATE("R2C",'Mapa final'!$S$11),"")</f>
        <v/>
      </c>
      <c r="AN45" s="70"/>
      <c r="AO45" s="353"/>
      <c r="AP45" s="354"/>
      <c r="AQ45" s="354"/>
      <c r="AR45" s="354"/>
      <c r="AS45" s="354"/>
      <c r="AT45" s="355"/>
    </row>
    <row r="46" spans="1:80" ht="22.5" customHeight="1" x14ac:dyDescent="0.25">
      <c r="A46" s="70"/>
      <c r="B46" s="278"/>
      <c r="C46" s="278"/>
      <c r="D46" s="279"/>
      <c r="E46" s="316" t="s">
        <v>112</v>
      </c>
      <c r="F46" s="317"/>
      <c r="G46" s="317"/>
      <c r="H46" s="317"/>
      <c r="I46" s="318"/>
      <c r="J46" s="151" t="str">
        <f>IF(AND('Mapa final'!$AE$11="muy Baja",'Mapa final'!$AG$11="Leve"),CONCATENATE("R1C",'Mapa final'!$S$11),"")</f>
        <v>R1C3</v>
      </c>
      <c r="K46" s="63" t="str">
        <f>IF(AND('Mapa final'!$AE$11="Baja",'Mapa final'!$AG$11="Leve"),CONCATENATE("R2C",'Mapa final'!$S$11),"")</f>
        <v/>
      </c>
      <c r="L46" s="63" t="str">
        <f>IF(AND('Mapa final'!$AE$11="Baja",'Mapa final'!$AG$11="Leve"),CONCATENATE("R2C",'Mapa final'!$S$11),"")</f>
        <v/>
      </c>
      <c r="M46" s="63" t="str">
        <f>IF(AND('Mapa final'!$AE$11="Baja",'Mapa final'!$AG$11="Leve"),CONCATENATE("R2C",'Mapa final'!$S$11),"")</f>
        <v/>
      </c>
      <c r="N46" s="63" t="str">
        <f>IF(AND('Mapa final'!$AE$11="Baja",'Mapa final'!$AG$11="Leve"),CONCATENATE("R2C",'Mapa final'!$S$11),"")</f>
        <v/>
      </c>
      <c r="O46" s="64" t="str">
        <f>IF(AND('Mapa final'!$AE$11="Baja",'Mapa final'!$AG$11="Leve"),CONCATENATE("R2C",'Mapa final'!$S$11),"")</f>
        <v/>
      </c>
      <c r="P46" s="62" t="str">
        <f>IF(AND('Mapa final'!$AE$11="Baja",'Mapa final'!$AG$11="Leve"),CONCATENATE("R2C",'Mapa final'!$S$11),"")</f>
        <v/>
      </c>
      <c r="Q46" s="63" t="str">
        <f>IF(AND('Mapa final'!$AE$11="Baja",'Mapa final'!$AG$11="Leve"),CONCATENATE("R2C",'Mapa final'!$S$11),"")</f>
        <v/>
      </c>
      <c r="R46" s="63" t="str">
        <f>IF(AND('Mapa final'!$AE$11="Baja",'Mapa final'!$AG$11="Leve"),CONCATENATE("R2C",'Mapa final'!$S$11),"")</f>
        <v/>
      </c>
      <c r="S46" s="63" t="str">
        <f>IF(AND('Mapa final'!$AE$11="Baja",'Mapa final'!$AG$11="Leve"),CONCATENATE("R2C",'Mapa final'!$S$11),"")</f>
        <v/>
      </c>
      <c r="T46" s="63" t="str">
        <f>IF(AND('Mapa final'!$AE$11="Baja",'Mapa final'!$AG$11="Leve"),CONCATENATE("R2C",'Mapa final'!$S$11),"")</f>
        <v/>
      </c>
      <c r="U46" s="64" t="str">
        <f>IF(AND('Mapa final'!$AE$11="Baja",'Mapa final'!$AG$11="Leve"),CONCATENATE("R2C",'Mapa final'!$S$11),"")</f>
        <v/>
      </c>
      <c r="V46" s="54" t="str">
        <f>IF(AND('Mapa final'!$AE$11="Alta",'Mapa final'!$AG$11="Leve"),CONCATENATE("R2C",'Mapa final'!$S$11),"")</f>
        <v/>
      </c>
      <c r="W46" s="55" t="str">
        <f>IF(AND('Mapa final'!$AE$11="Alta",'Mapa final'!$AG$11="Leve"),CONCATENATE("R2C",'Mapa final'!$S$11),"")</f>
        <v/>
      </c>
      <c r="X46" s="55" t="str">
        <f>IF(AND('Mapa final'!$AE$11="Alta",'Mapa final'!$AG$11="Leve"),CONCATENATE("R2C",'Mapa final'!$S$11),"")</f>
        <v/>
      </c>
      <c r="Y46" s="55" t="str">
        <f>IF(AND('Mapa final'!$AE$11="Alta",'Mapa final'!$AG$11="Leve"),CONCATENATE("R2C",'Mapa final'!$S$11),"")</f>
        <v/>
      </c>
      <c r="Z46" s="55" t="str">
        <f>IF(AND('Mapa final'!$AE$11="Alta",'Mapa final'!$AG$11="Leve"),CONCATENATE("R2C",'Mapa final'!$S$11),"")</f>
        <v/>
      </c>
      <c r="AA46" s="56" t="str">
        <f>IF(AND('Mapa final'!$AE$11="Alta",'Mapa final'!$AG$11="Leve"),CONCATENATE("R2C",'Mapa final'!$S$11),"")</f>
        <v/>
      </c>
      <c r="AB46" s="38" t="str">
        <f>IF(AND('Mapa final'!$AE$11="Muy Alta",'Mapa final'!$AG$11="Leve"),CONCATENATE("R2C",'Mapa final'!$S$11),"")</f>
        <v/>
      </c>
      <c r="AC46" s="39" t="str">
        <f>IF(AND('Mapa final'!$AE$11="Muy Alta",'Mapa final'!$AG$11="Leve"),CONCATENATE("R2C",'Mapa final'!$S$11),"")</f>
        <v/>
      </c>
      <c r="AD46" s="39" t="str">
        <f>IF(AND('Mapa final'!$AE$11="Muy Alta",'Mapa final'!$AG$11="Leve"),CONCATENATE("R2C",'Mapa final'!$S$11),"")</f>
        <v/>
      </c>
      <c r="AE46" s="39" t="str">
        <f>IF(AND('Mapa final'!$AE$11="Muy Alta",'Mapa final'!$AG$11="Leve"),CONCATENATE("R2C",'Mapa final'!$S$11),"")</f>
        <v/>
      </c>
      <c r="AF46" s="39" t="str">
        <f>IF(AND('Mapa final'!$AE$11="Muy Alta",'Mapa final'!$AG$11="Leve"),CONCATENATE("R2C",'Mapa final'!$S$11),"")</f>
        <v/>
      </c>
      <c r="AG46" s="40" t="str">
        <f>IF(AND('Mapa final'!$AE$11="Muy Alta",'Mapa final'!$AG$11="Leve"),CONCATENATE("R2C",'Mapa final'!$S$11),"")</f>
        <v/>
      </c>
      <c r="AH46" s="41" t="str">
        <f>IF(AND('Mapa final'!$AE$11="Muy Alta",'Mapa final'!$AG$11="Catastrófico"),CONCATENATE("R2C",'Mapa final'!$S$11),"")</f>
        <v/>
      </c>
      <c r="AI46" s="42" t="str">
        <f>IF(AND('Mapa final'!$AE$11="Muy Alta",'Mapa final'!$AG$11="Catastrófico"),CONCATENATE("R2C",'Mapa final'!$S$11),"")</f>
        <v/>
      </c>
      <c r="AJ46" s="42" t="str">
        <f>IF(AND('Mapa final'!$AE$11="Muy Alta",'Mapa final'!$AG$11="Catastrófico"),CONCATENATE("R2C",'Mapa final'!$S$11),"")</f>
        <v/>
      </c>
      <c r="AK46" s="42" t="str">
        <f>IF(AND('Mapa final'!$AE$11="Muy Alta",'Mapa final'!$AG$11="Catastrófico"),CONCATENATE("R2C",'Mapa final'!$S$11),"")</f>
        <v/>
      </c>
      <c r="AL46" s="42" t="str">
        <f>IF(AND('Mapa final'!$AE$11="Muy Alta",'Mapa final'!$AG$11="Catastrófico"),CONCATENATE("R2C",'Mapa final'!$S$11),"")</f>
        <v/>
      </c>
      <c r="AM46" s="43" t="str">
        <f>IF(AND('Mapa final'!$AE$11="Muy Alta",'Mapa final'!$AG$11="Catastrófico"),CONCATENATE("R2C",'Mapa final'!$S$11),"")</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22.5" customHeight="1" x14ac:dyDescent="0.25">
      <c r="A47" s="70"/>
      <c r="B47" s="278"/>
      <c r="C47" s="278"/>
      <c r="D47" s="279"/>
      <c r="E47" s="335"/>
      <c r="F47" s="320"/>
      <c r="G47" s="320"/>
      <c r="H47" s="320"/>
      <c r="I47" s="321"/>
      <c r="J47" s="65" t="str">
        <f>IF(AND('Mapa final'!$AE$11="Baja",'Mapa final'!$AG$11="Leve"),CONCATENATE("R2C",'Mapa final'!$S$11),"")</f>
        <v/>
      </c>
      <c r="K47" s="152" t="str">
        <f>IF(AND('Mapa final'!$AE$14="muy Baja",'Mapa final'!$AG$14="Leve"),CONCATENATE("R2C",'Mapa final'!$S$14),"")</f>
        <v>R2C1</v>
      </c>
      <c r="L47" s="150" t="str">
        <f>IF(AND('Mapa final'!$AE$11="Baja",'Mapa final'!$AG$11="Leve"),CONCATENATE("R2C",'Mapa final'!$S$11),"")</f>
        <v/>
      </c>
      <c r="M47" s="150" t="str">
        <f>IF(AND('Mapa final'!$AE$11="Baja",'Mapa final'!$AG$11="Leve"),CONCATENATE("R2C",'Mapa final'!$S$11),"")</f>
        <v/>
      </c>
      <c r="N47" s="150" t="str">
        <f>IF(AND('Mapa final'!$AE$11="Baja",'Mapa final'!$AG$11="Leve"),CONCATENATE("R2C",'Mapa final'!$S$11),"")</f>
        <v/>
      </c>
      <c r="O47" s="66" t="str">
        <f>IF(AND('Mapa final'!$AE$11="Baja",'Mapa final'!$AG$11="Leve"),CONCATENATE("R2C",'Mapa final'!$S$11),"")</f>
        <v/>
      </c>
      <c r="P47" s="65" t="str">
        <f>IF(AND('Mapa final'!$AE$11="Baja",'Mapa final'!$AG$11="Leve"),CONCATENATE("R2C",'Mapa final'!$S$11),"")</f>
        <v/>
      </c>
      <c r="Q47" s="150" t="str">
        <f>IF(AND('Mapa final'!$AE$11="Baja",'Mapa final'!$AG$11="Leve"),CONCATENATE("R2C",'Mapa final'!$S$11),"")</f>
        <v/>
      </c>
      <c r="R47" s="150" t="str">
        <f>IF(AND('Mapa final'!$AE$11="Baja",'Mapa final'!$AG$11="Leve"),CONCATENATE("R2C",'Mapa final'!$S$11),"")</f>
        <v/>
      </c>
      <c r="S47" s="150" t="str">
        <f>IF(AND('Mapa final'!$AE$11="Baja",'Mapa final'!$AG$11="Leve"),CONCATENATE("R2C",'Mapa final'!$S$11),"")</f>
        <v/>
      </c>
      <c r="T47" s="150" t="str">
        <f>IF(AND('Mapa final'!$AE$11="Baja",'Mapa final'!$AG$11="Leve"),CONCATENATE("R2C",'Mapa final'!$S$11),"")</f>
        <v/>
      </c>
      <c r="U47" s="66" t="str">
        <f>IF(AND('Mapa final'!$AE$11="Baja",'Mapa final'!$AG$11="Leve"),CONCATENATE("R2C",'Mapa final'!$S$11),"")</f>
        <v/>
      </c>
      <c r="V47" s="57" t="str">
        <f>IF(AND('Mapa final'!$AE$11="Alta",'Mapa final'!$AG$11="Leve"),CONCATENATE("R2C",'Mapa final'!$S$11),"")</f>
        <v/>
      </c>
      <c r="W47" s="148" t="str">
        <f>IF(AND('Mapa final'!$AE$11="Alta",'Mapa final'!$AG$11="Leve"),CONCATENATE("R2C",'Mapa final'!$S$11),"")</f>
        <v/>
      </c>
      <c r="X47" s="148" t="str">
        <f>IF(AND('Mapa final'!$AE$11="Alta",'Mapa final'!$AG$11="Leve"),CONCATENATE("R2C",'Mapa final'!$S$11),"")</f>
        <v/>
      </c>
      <c r="Y47" s="148" t="str">
        <f>IF(AND('Mapa final'!$AE$11="Alta",'Mapa final'!$AG$11="Leve"),CONCATENATE("R2C",'Mapa final'!$S$11),"")</f>
        <v/>
      </c>
      <c r="Z47" s="148" t="str">
        <f>IF(AND('Mapa final'!$AE$11="Alta",'Mapa final'!$AG$11="Leve"),CONCATENATE("R2C",'Mapa final'!$S$11),"")</f>
        <v/>
      </c>
      <c r="AA47" s="58" t="str">
        <f>IF(AND('Mapa final'!$AE$11="Alta",'Mapa final'!$AG$11="Leve"),CONCATENATE("R2C",'Mapa final'!$S$11),"")</f>
        <v/>
      </c>
      <c r="AB47" s="44" t="str">
        <f>IF(AND('Mapa final'!$AE$11="Muy Alta",'Mapa final'!$AG$11="Leve"),CONCATENATE("R2C",'Mapa final'!$S$11),"")</f>
        <v/>
      </c>
      <c r="AC47" s="147" t="str">
        <f>IF(AND('Mapa final'!$AE$11="Muy Alta",'Mapa final'!$AG$11="Leve"),CONCATENATE("R2C",'Mapa final'!$S$11),"")</f>
        <v/>
      </c>
      <c r="AD47" s="147" t="str">
        <f>IF(AND('Mapa final'!$AE$11="Muy Alta",'Mapa final'!$AG$11="Leve"),CONCATENATE("R2C",'Mapa final'!$S$11),"")</f>
        <v/>
      </c>
      <c r="AE47" s="147" t="str">
        <f>IF(AND('Mapa final'!$AE$11="Muy Alta",'Mapa final'!$AG$11="Leve"),CONCATENATE("R2C",'Mapa final'!$S$11),"")</f>
        <v/>
      </c>
      <c r="AF47" s="147" t="str">
        <f>IF(AND('Mapa final'!$AE$11="Muy Alta",'Mapa final'!$AG$11="Leve"),CONCATENATE("R2C",'Mapa final'!$S$11),"")</f>
        <v/>
      </c>
      <c r="AG47" s="45" t="str">
        <f>IF(AND('Mapa final'!$AE$11="Muy Alta",'Mapa final'!$AG$11="Leve"),CONCATENATE("R2C",'Mapa final'!$S$11),"")</f>
        <v/>
      </c>
      <c r="AH47" s="46" t="str">
        <f>IF(AND('Mapa final'!$AE$11="Muy Alta",'Mapa final'!$AG$11="Catastrófico"),CONCATENATE("R2C",'Mapa final'!$S$11),"")</f>
        <v/>
      </c>
      <c r="AI47" s="149" t="str">
        <f>IF(AND('Mapa final'!$AE$11="Muy Alta",'Mapa final'!$AG$11="Catastrófico"),CONCATENATE("R2C",'Mapa final'!$S$11),"")</f>
        <v/>
      </c>
      <c r="AJ47" s="149" t="str">
        <f>IF(AND('Mapa final'!$AE$11="Muy Alta",'Mapa final'!$AG$11="Catastrófico"),CONCATENATE("R2C",'Mapa final'!$S$11),"")</f>
        <v/>
      </c>
      <c r="AK47" s="149" t="str">
        <f>IF(AND('Mapa final'!$AE$11="Muy Alta",'Mapa final'!$AG$11="Catastrófico"),CONCATENATE("R2C",'Mapa final'!$S$11),"")</f>
        <v/>
      </c>
      <c r="AL47" s="149" t="str">
        <f>IF(AND('Mapa final'!$AE$11="Muy Alta",'Mapa final'!$AG$11="Catastrófico"),CONCATENATE("R2C",'Mapa final'!$S$11),"")</f>
        <v/>
      </c>
      <c r="AM47" s="47" t="str">
        <f>IF(AND('Mapa final'!$AE$11="Muy Alta",'Mapa final'!$AG$11="Catastrófico"),CONCATENATE("R2C",'Mapa final'!$S$11),"")</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278"/>
      <c r="C48" s="278"/>
      <c r="D48" s="279"/>
      <c r="E48" s="335"/>
      <c r="F48" s="320"/>
      <c r="G48" s="320"/>
      <c r="H48" s="320"/>
      <c r="I48" s="321"/>
      <c r="J48" s="65" t="str">
        <f>IF(AND('Mapa final'!$AE$11="Baja",'Mapa final'!$AG$11="Leve"),CONCATENATE("R2C",'Mapa final'!$S$11),"")</f>
        <v/>
      </c>
      <c r="K48" s="150" t="str">
        <f>IF(AND('Mapa final'!$AE$11="Baja",'Mapa final'!$AG$11="Leve"),CONCATENATE("R2C",'Mapa final'!$S$11),"")</f>
        <v/>
      </c>
      <c r="L48" s="152" t="str">
        <f>IF(AND('Mapa final'!$AE$13="muy Baja",'Mapa final'!$AG$13="Leve"),CONCATENATE("R3C",'Mapa final'!$S$13),"")</f>
        <v>R3C1</v>
      </c>
      <c r="M48" s="150" t="str">
        <f>IF(AND('Mapa final'!$AE$11="Baja",'Mapa final'!$AG$11="Leve"),CONCATENATE("R2C",'Mapa final'!$S$11),"")</f>
        <v/>
      </c>
      <c r="N48" s="150" t="str">
        <f>IF(AND('Mapa final'!$AE$11="Baja",'Mapa final'!$AG$11="Leve"),CONCATENATE("R2C",'Mapa final'!$S$11),"")</f>
        <v/>
      </c>
      <c r="O48" s="66" t="str">
        <f>IF(AND('Mapa final'!$AE$11="Baja",'Mapa final'!$AG$11="Leve"),CONCATENATE("R2C",'Mapa final'!$S$11),"")</f>
        <v/>
      </c>
      <c r="P48" s="65" t="str">
        <f>IF(AND('Mapa final'!$AE$11="Baja",'Mapa final'!$AG$11="Leve"),CONCATENATE("R2C",'Mapa final'!$S$11),"")</f>
        <v/>
      </c>
      <c r="Q48" s="150" t="str">
        <f>IF(AND('Mapa final'!$AE$11="Baja",'Mapa final'!$AG$11="Leve"),CONCATENATE("R2C",'Mapa final'!$S$11),"")</f>
        <v/>
      </c>
      <c r="R48" s="150" t="str">
        <f>IF(AND('Mapa final'!$AE$11="Baja",'Mapa final'!$AG$11="Leve"),CONCATENATE("R2C",'Mapa final'!$S$11),"")</f>
        <v/>
      </c>
      <c r="S48" s="150" t="str">
        <f>IF(AND('Mapa final'!$AE$11="Baja",'Mapa final'!$AG$11="Leve"),CONCATENATE("R2C",'Mapa final'!$S$11),"")</f>
        <v/>
      </c>
      <c r="T48" s="150" t="str">
        <f>IF(AND('Mapa final'!$AE$11="Baja",'Mapa final'!$AG$11="Leve"),CONCATENATE("R2C",'Mapa final'!$S$11),"")</f>
        <v/>
      </c>
      <c r="U48" s="66" t="str">
        <f>IF(AND('Mapa final'!$AE$11="Baja",'Mapa final'!$AG$11="Leve"),CONCATENATE("R2C",'Mapa final'!$S$11),"")</f>
        <v/>
      </c>
      <c r="V48" s="57" t="str">
        <f>IF(AND('Mapa final'!$AE$11="Alta",'Mapa final'!$AG$11="Leve"),CONCATENATE("R2C",'Mapa final'!$S$11),"")</f>
        <v/>
      </c>
      <c r="W48" s="148" t="str">
        <f>IF(AND('Mapa final'!$AE$11="Alta",'Mapa final'!$AG$11="Leve"),CONCATENATE("R2C",'Mapa final'!$S$11),"")</f>
        <v/>
      </c>
      <c r="X48" s="148" t="str">
        <f>IF(AND('Mapa final'!$AE$11="Alta",'Mapa final'!$AG$11="Leve"),CONCATENATE("R2C",'Mapa final'!$S$11),"")</f>
        <v/>
      </c>
      <c r="Y48" s="148" t="str">
        <f>IF(AND('Mapa final'!$AE$11="Alta",'Mapa final'!$AG$11="Leve"),CONCATENATE("R2C",'Mapa final'!$S$11),"")</f>
        <v/>
      </c>
      <c r="Z48" s="148" t="str">
        <f>IF(AND('Mapa final'!$AE$11="Alta",'Mapa final'!$AG$11="Leve"),CONCATENATE("R2C",'Mapa final'!$S$11),"")</f>
        <v/>
      </c>
      <c r="AA48" s="58" t="str">
        <f>IF(AND('Mapa final'!$AE$11="Alta",'Mapa final'!$AG$11="Leve"),CONCATENATE("R2C",'Mapa final'!$S$11),"")</f>
        <v/>
      </c>
      <c r="AB48" s="44" t="str">
        <f>IF(AND('Mapa final'!$AE$11="Muy Alta",'Mapa final'!$AG$11="Leve"),CONCATENATE("R2C",'Mapa final'!$S$11),"")</f>
        <v/>
      </c>
      <c r="AC48" s="147" t="str">
        <f>IF(AND('Mapa final'!$AE$11="Muy Alta",'Mapa final'!$AG$11="Leve"),CONCATENATE("R2C",'Mapa final'!$S$11),"")</f>
        <v/>
      </c>
      <c r="AD48" s="147" t="str">
        <f>IF(AND('Mapa final'!$AE$11="Muy Alta",'Mapa final'!$AG$11="Leve"),CONCATENATE("R2C",'Mapa final'!$S$11),"")</f>
        <v/>
      </c>
      <c r="AE48" s="147" t="str">
        <f>IF(AND('Mapa final'!$AE$11="Muy Alta",'Mapa final'!$AG$11="Leve"),CONCATENATE("R2C",'Mapa final'!$S$11),"")</f>
        <v/>
      </c>
      <c r="AF48" s="147" t="str">
        <f>IF(AND('Mapa final'!$AE$11="Muy Alta",'Mapa final'!$AG$11="Leve"),CONCATENATE("R2C",'Mapa final'!$S$11),"")</f>
        <v/>
      </c>
      <c r="AG48" s="45" t="str">
        <f>IF(AND('Mapa final'!$AE$11="Muy Alta",'Mapa final'!$AG$11="Leve"),CONCATENATE("R2C",'Mapa final'!$S$11),"")</f>
        <v/>
      </c>
      <c r="AH48" s="46" t="str">
        <f>IF(AND('Mapa final'!$AE$11="Muy Alta",'Mapa final'!$AG$11="Catastrófico"),CONCATENATE("R2C",'Mapa final'!$S$11),"")</f>
        <v/>
      </c>
      <c r="AI48" s="149" t="str">
        <f>IF(AND('Mapa final'!$AE$11="Muy Alta",'Mapa final'!$AG$11="Catastrófico"),CONCATENATE("R2C",'Mapa final'!$S$11),"")</f>
        <v/>
      </c>
      <c r="AJ48" s="149" t="str">
        <f>IF(AND('Mapa final'!$AE$11="Muy Alta",'Mapa final'!$AG$11="Catastrófico"),CONCATENATE("R2C",'Mapa final'!$S$11),"")</f>
        <v/>
      </c>
      <c r="AK48" s="149" t="str">
        <f>IF(AND('Mapa final'!$AE$11="Muy Alta",'Mapa final'!$AG$11="Catastrófico"),CONCATENATE("R2C",'Mapa final'!$S$11),"")</f>
        <v/>
      </c>
      <c r="AL48" s="149" t="str">
        <f>IF(AND('Mapa final'!$AE$11="Muy Alta",'Mapa final'!$AG$11="Catastrófico"),CONCATENATE("R2C",'Mapa final'!$S$11),"")</f>
        <v/>
      </c>
      <c r="AM48" s="47" t="str">
        <f>IF(AND('Mapa final'!$AE$11="Muy Alta",'Mapa final'!$AG$11="Catastrófico"),CONCATENATE("R2C",'Mapa final'!$S$11),"")</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278"/>
      <c r="C49" s="278"/>
      <c r="D49" s="279"/>
      <c r="E49" s="319"/>
      <c r="F49" s="320"/>
      <c r="G49" s="320"/>
      <c r="H49" s="320"/>
      <c r="I49" s="321"/>
      <c r="J49" s="65" t="str">
        <f>IF(AND('Mapa final'!$AE$11="Baja",'Mapa final'!$AG$11="Leve"),CONCATENATE("R2C",'Mapa final'!$S$11),"")</f>
        <v/>
      </c>
      <c r="K49" s="150" t="str">
        <f>IF(AND('Mapa final'!$AE$11="Baja",'Mapa final'!$AG$11="Leve"),CONCATENATE("R2C",'Mapa final'!$S$11),"")</f>
        <v/>
      </c>
      <c r="L49" s="150" t="str">
        <f>IF(AND('Mapa final'!$AE$11="Baja",'Mapa final'!$AG$11="Leve"),CONCATENATE("R2C",'Mapa final'!$S$11),"")</f>
        <v/>
      </c>
      <c r="M49" s="152" t="str">
        <f>IF(AND('Mapa final'!$AE$14="muy Baja",'Mapa final'!$AG$14="Leve"),CONCATENATE("R4C",'Mapa final'!$S$14),"")</f>
        <v>R4C1</v>
      </c>
      <c r="N49" s="150" t="str">
        <f>IF(AND('Mapa final'!$AE$11="Baja",'Mapa final'!$AG$11="Leve"),CONCATENATE("R2C",'Mapa final'!$S$11),"")</f>
        <v/>
      </c>
      <c r="O49" s="66" t="str">
        <f>IF(AND('Mapa final'!$AE$11="Baja",'Mapa final'!$AG$11="Leve"),CONCATENATE("R2C",'Mapa final'!$S$11),"")</f>
        <v/>
      </c>
      <c r="P49" s="65" t="str">
        <f>IF(AND('Mapa final'!$AE$11="Baja",'Mapa final'!$AG$11="Leve"),CONCATENATE("R2C",'Mapa final'!$S$11),"")</f>
        <v/>
      </c>
      <c r="Q49" s="150" t="str">
        <f>IF(AND('Mapa final'!$AE$11="Baja",'Mapa final'!$AG$11="Leve"),CONCATENATE("R2C",'Mapa final'!$S$11),"")</f>
        <v/>
      </c>
      <c r="R49" s="150" t="str">
        <f>IF(AND('Mapa final'!$AE$11="Baja",'Mapa final'!$AG$11="Leve"),CONCATENATE("R2C",'Mapa final'!$S$11),"")</f>
        <v/>
      </c>
      <c r="S49" s="150" t="str">
        <f>IF(AND('Mapa final'!$AE$11="Baja",'Mapa final'!$AG$11="Leve"),CONCATENATE("R2C",'Mapa final'!$S$11),"")</f>
        <v/>
      </c>
      <c r="T49" s="150" t="str">
        <f>IF(AND('Mapa final'!$AE$11="Baja",'Mapa final'!$AG$11="Leve"),CONCATENATE("R2C",'Mapa final'!$S$11),"")</f>
        <v/>
      </c>
      <c r="U49" s="66" t="str">
        <f>IF(AND('Mapa final'!$AE$11="Baja",'Mapa final'!$AG$11="Leve"),CONCATENATE("R2C",'Mapa final'!$S$11),"")</f>
        <v/>
      </c>
      <c r="V49" s="57" t="str">
        <f>IF(AND('Mapa final'!$AE$11="Alta",'Mapa final'!$AG$11="Leve"),CONCATENATE("R2C",'Mapa final'!$S$11),"")</f>
        <v/>
      </c>
      <c r="W49" s="148" t="str">
        <f>IF(AND('Mapa final'!$AE$11="Alta",'Mapa final'!$AG$11="Leve"),CONCATENATE("R2C",'Mapa final'!$S$11),"")</f>
        <v/>
      </c>
      <c r="X49" s="148" t="str">
        <f>IF(AND('Mapa final'!$AE$11="Alta",'Mapa final'!$AG$11="Leve"),CONCATENATE("R2C",'Mapa final'!$S$11),"")</f>
        <v/>
      </c>
      <c r="Y49" s="148" t="str">
        <f>IF(AND('Mapa final'!$AE$11="Alta",'Mapa final'!$AG$11="Leve"),CONCATENATE("R2C",'Mapa final'!$S$11),"")</f>
        <v/>
      </c>
      <c r="Z49" s="148" t="str">
        <f>IF(AND('Mapa final'!$AE$11="Alta",'Mapa final'!$AG$11="Leve"),CONCATENATE("R2C",'Mapa final'!$S$11),"")</f>
        <v/>
      </c>
      <c r="AA49" s="58" t="str">
        <f>IF(AND('Mapa final'!$AE$11="Alta",'Mapa final'!$AG$11="Leve"),CONCATENATE("R2C",'Mapa final'!$S$11),"")</f>
        <v/>
      </c>
      <c r="AB49" s="44" t="str">
        <f>IF(AND('Mapa final'!$AE$11="Muy Alta",'Mapa final'!$AG$11="Leve"),CONCATENATE("R2C",'Mapa final'!$S$11),"")</f>
        <v/>
      </c>
      <c r="AC49" s="147" t="str">
        <f>IF(AND('Mapa final'!$AE$11="Muy Alta",'Mapa final'!$AG$11="Leve"),CONCATENATE("R2C",'Mapa final'!$S$11),"")</f>
        <v/>
      </c>
      <c r="AD49" s="147" t="str">
        <f>IF(AND('Mapa final'!$AE$11="Muy Alta",'Mapa final'!$AG$11="Leve"),CONCATENATE("R2C",'Mapa final'!$S$11),"")</f>
        <v/>
      </c>
      <c r="AE49" s="147" t="str">
        <f>IF(AND('Mapa final'!$AE$11="Muy Alta",'Mapa final'!$AG$11="Leve"),CONCATENATE("R2C",'Mapa final'!$S$11),"")</f>
        <v/>
      </c>
      <c r="AF49" s="147" t="str">
        <f>IF(AND('Mapa final'!$AE$11="Muy Alta",'Mapa final'!$AG$11="Leve"),CONCATENATE("R2C",'Mapa final'!$S$11),"")</f>
        <v/>
      </c>
      <c r="AG49" s="45" t="str">
        <f>IF(AND('Mapa final'!$AE$11="Muy Alta",'Mapa final'!$AG$11="Leve"),CONCATENATE("R2C",'Mapa final'!$S$11),"")</f>
        <v/>
      </c>
      <c r="AH49" s="46" t="str">
        <f>IF(AND('Mapa final'!$AE$11="Muy Alta",'Mapa final'!$AG$11="Catastrófico"),CONCATENATE("R2C",'Mapa final'!$S$11),"")</f>
        <v/>
      </c>
      <c r="AI49" s="149" t="str">
        <f>IF(AND('Mapa final'!$AE$11="Muy Alta",'Mapa final'!$AG$11="Catastrófico"),CONCATENATE("R2C",'Mapa final'!$S$11),"")</f>
        <v/>
      </c>
      <c r="AJ49" s="149" t="str">
        <f>IF(AND('Mapa final'!$AE$11="Muy Alta",'Mapa final'!$AG$11="Catastrófico"),CONCATENATE("R2C",'Mapa final'!$S$11),"")</f>
        <v/>
      </c>
      <c r="AK49" s="149" t="str">
        <f>IF(AND('Mapa final'!$AE$11="Muy Alta",'Mapa final'!$AG$11="Catastrófico"),CONCATENATE("R2C",'Mapa final'!$S$11),"")</f>
        <v/>
      </c>
      <c r="AL49" s="149" t="str">
        <f>IF(AND('Mapa final'!$AE$11="Muy Alta",'Mapa final'!$AG$11="Catastrófico"),CONCATENATE("R2C",'Mapa final'!$S$11),"")</f>
        <v/>
      </c>
      <c r="AM49" s="47" t="str">
        <f>IF(AND('Mapa final'!$AE$11="Muy Alta",'Mapa final'!$AG$11="Catastrófico"),CONCATENATE("R2C",'Mapa final'!$S$11),"")</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278"/>
      <c r="C50" s="278"/>
      <c r="D50" s="279"/>
      <c r="E50" s="319"/>
      <c r="F50" s="320"/>
      <c r="G50" s="320"/>
      <c r="H50" s="320"/>
      <c r="I50" s="321"/>
      <c r="J50" s="65" t="str">
        <f>IF(AND('Mapa final'!$AE$11="Baja",'Mapa final'!$AG$11="Leve"),CONCATENATE("R2C",'Mapa final'!$S$11),"")</f>
        <v/>
      </c>
      <c r="K50" s="150" t="str">
        <f>IF(AND('Mapa final'!$AE$11="Baja",'Mapa final'!$AG$11="Leve"),CONCATENATE("R2C",'Mapa final'!$S$11),"")</f>
        <v/>
      </c>
      <c r="L50" s="150" t="str">
        <f>IF(AND('Mapa final'!$AE$11="Baja",'Mapa final'!$AG$11="Leve"),CONCATENATE("R2C",'Mapa final'!$S$11),"")</f>
        <v/>
      </c>
      <c r="M50" s="150" t="str">
        <f>IF(AND('Mapa final'!$AE$11="Baja",'Mapa final'!$AG$11="Leve"),CONCATENATE("R2C",'Mapa final'!$S$11),"")</f>
        <v/>
      </c>
      <c r="N50" s="150" t="str">
        <f>IF(AND('Mapa final'!$AE$11="Baja",'Mapa final'!$AG$11="Leve"),CONCATENATE("R2C",'Mapa final'!$S$11),"")</f>
        <v/>
      </c>
      <c r="O50" s="66" t="str">
        <f>IF(AND('Mapa final'!$AE$11="Baja",'Mapa final'!$AG$11="Leve"),CONCATENATE("R2C",'Mapa final'!$S$11),"")</f>
        <v/>
      </c>
      <c r="P50" s="65" t="str">
        <f>IF(AND('Mapa final'!$AE$11="Baja",'Mapa final'!$AG$11="Leve"),CONCATENATE("R2C",'Mapa final'!$S$11),"")</f>
        <v/>
      </c>
      <c r="Q50" s="150" t="str">
        <f>IF(AND('Mapa final'!$AE$11="Baja",'Mapa final'!$AG$11="Leve"),CONCATENATE("R2C",'Mapa final'!$S$11),"")</f>
        <v/>
      </c>
      <c r="R50" s="150" t="str">
        <f>IF(AND('Mapa final'!$AE$11="Baja",'Mapa final'!$AG$11="Leve"),CONCATENATE("R2C",'Mapa final'!$S$11),"")</f>
        <v/>
      </c>
      <c r="S50" s="150" t="str">
        <f>IF(AND('Mapa final'!$AE$11="Baja",'Mapa final'!$AG$11="Leve"),CONCATENATE("R2C",'Mapa final'!$S$11),"")</f>
        <v/>
      </c>
      <c r="T50" s="150" t="str">
        <f>IF(AND('Mapa final'!$AE$11="Baja",'Mapa final'!$AG$11="Leve"),CONCATENATE("R2C",'Mapa final'!$S$11),"")</f>
        <v/>
      </c>
      <c r="U50" s="66" t="str">
        <f>IF(AND('Mapa final'!$AE$11="Baja",'Mapa final'!$AG$11="Leve"),CONCATENATE("R2C",'Mapa final'!$S$11),"")</f>
        <v/>
      </c>
      <c r="V50" s="57" t="str">
        <f>IF(AND('Mapa final'!$AE$11="Alta",'Mapa final'!$AG$11="Leve"),CONCATENATE("R2C",'Mapa final'!$S$11),"")</f>
        <v/>
      </c>
      <c r="W50" s="148" t="str">
        <f>IF(AND('Mapa final'!$AE$11="Alta",'Mapa final'!$AG$11="Leve"),CONCATENATE("R2C",'Mapa final'!$S$11),"")</f>
        <v/>
      </c>
      <c r="X50" s="148" t="str">
        <f>IF(AND('Mapa final'!$AE$11="Alta",'Mapa final'!$AG$11="Leve"),CONCATENATE("R2C",'Mapa final'!$S$11),"")</f>
        <v/>
      </c>
      <c r="Y50" s="148" t="str">
        <f>IF(AND('Mapa final'!$AE$11="Alta",'Mapa final'!$AG$11="Leve"),CONCATENATE("R2C",'Mapa final'!$S$11),"")</f>
        <v/>
      </c>
      <c r="Z50" s="148" t="str">
        <f>IF(AND('Mapa final'!$AE$11="Alta",'Mapa final'!$AG$11="Leve"),CONCATENATE("R2C",'Mapa final'!$S$11),"")</f>
        <v/>
      </c>
      <c r="AA50" s="58" t="str">
        <f>IF(AND('Mapa final'!$AE$11="Alta",'Mapa final'!$AG$11="Leve"),CONCATENATE("R2C",'Mapa final'!$S$11),"")</f>
        <v/>
      </c>
      <c r="AB50" s="44" t="str">
        <f>IF(AND('Mapa final'!$AE$11="Muy Alta",'Mapa final'!$AG$11="Leve"),CONCATENATE("R2C",'Mapa final'!$S$11),"")</f>
        <v/>
      </c>
      <c r="AC50" s="147" t="str">
        <f>IF(AND('Mapa final'!$AE$11="Muy Alta",'Mapa final'!$AG$11="Leve"),CONCATENATE("R2C",'Mapa final'!$S$11),"")</f>
        <v/>
      </c>
      <c r="AD50" s="147" t="str">
        <f>IF(AND('Mapa final'!$AE$11="Muy Alta",'Mapa final'!$AG$11="Leve"),CONCATENATE("R2C",'Mapa final'!$S$11),"")</f>
        <v/>
      </c>
      <c r="AE50" s="147" t="str">
        <f>IF(AND('Mapa final'!$AE$11="Muy Alta",'Mapa final'!$AG$11="Leve"),CONCATENATE("R2C",'Mapa final'!$S$11),"")</f>
        <v/>
      </c>
      <c r="AF50" s="147" t="str">
        <f>IF(AND('Mapa final'!$AE$11="Muy Alta",'Mapa final'!$AG$11="Leve"),CONCATENATE("R2C",'Mapa final'!$S$11),"")</f>
        <v/>
      </c>
      <c r="AG50" s="45" t="str">
        <f>IF(AND('Mapa final'!$AE$11="Muy Alta",'Mapa final'!$AG$11="Leve"),CONCATENATE("R2C",'Mapa final'!$S$11),"")</f>
        <v/>
      </c>
      <c r="AH50" s="46" t="str">
        <f>IF(AND('Mapa final'!$AE$11="Muy Alta",'Mapa final'!$AG$11="Catastrófico"),CONCATENATE("R2C",'Mapa final'!$S$11),"")</f>
        <v/>
      </c>
      <c r="AI50" s="149" t="str">
        <f>IF(AND('Mapa final'!$AE$11="Muy Alta",'Mapa final'!$AG$11="Catastrófico"),CONCATENATE("R2C",'Mapa final'!$S$11),"")</f>
        <v/>
      </c>
      <c r="AJ50" s="149" t="str">
        <f>IF(AND('Mapa final'!$AE$11="Muy Alta",'Mapa final'!$AG$11="Catastrófico"),CONCATENATE("R2C",'Mapa final'!$S$11),"")</f>
        <v/>
      </c>
      <c r="AK50" s="149" t="str">
        <f>IF(AND('Mapa final'!$AE$11="Muy Alta",'Mapa final'!$AG$11="Catastrófico"),CONCATENATE("R2C",'Mapa final'!$S$11),"")</f>
        <v/>
      </c>
      <c r="AL50" s="149" t="str">
        <f>IF(AND('Mapa final'!$AE$11="Muy Alta",'Mapa final'!$AG$11="Catastrófico"),CONCATENATE("R2C",'Mapa final'!$S$11),"")</f>
        <v/>
      </c>
      <c r="AM50" s="47" t="str">
        <f>IF(AND('Mapa final'!$AE$11="Muy Alta",'Mapa final'!$AG$11="Catastrófico"),CONCATENATE("R2C",'Mapa final'!$S$11),"")</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278"/>
      <c r="C51" s="278"/>
      <c r="D51" s="279"/>
      <c r="E51" s="319"/>
      <c r="F51" s="320"/>
      <c r="G51" s="320"/>
      <c r="H51" s="320"/>
      <c r="I51" s="321"/>
      <c r="J51" s="65" t="str">
        <f>IF(AND('Mapa final'!$AE$11="Baja",'Mapa final'!$AG$11="Leve"),CONCATENATE("R2C",'Mapa final'!$S$11),"")</f>
        <v/>
      </c>
      <c r="K51" s="150" t="str">
        <f>IF(AND('Mapa final'!$AE$11="Baja",'Mapa final'!$AG$11="Leve"),CONCATENATE("R2C",'Mapa final'!$S$11),"")</f>
        <v/>
      </c>
      <c r="L51" s="150" t="str">
        <f>IF(AND('Mapa final'!$AE$11="Baja",'Mapa final'!$AG$11="Leve"),CONCATENATE("R2C",'Mapa final'!$S$11),"")</f>
        <v/>
      </c>
      <c r="M51" s="150" t="str">
        <f>IF(AND('Mapa final'!$AE$11="Baja",'Mapa final'!$AG$11="Leve"),CONCATENATE("R2C",'Mapa final'!$S$11),"")</f>
        <v/>
      </c>
      <c r="N51" s="150" t="str">
        <f>IF(AND('Mapa final'!$AE$11="Baja",'Mapa final'!$AG$11="Leve"),CONCATENATE("R2C",'Mapa final'!$S$11),"")</f>
        <v/>
      </c>
      <c r="O51" s="66" t="str">
        <f>IF(AND('Mapa final'!$AE$11="Baja",'Mapa final'!$AG$11="Leve"),CONCATENATE("R2C",'Mapa final'!$S$11),"")</f>
        <v/>
      </c>
      <c r="P51" s="65" t="str">
        <f>IF(AND('Mapa final'!$AE$11="Baja",'Mapa final'!$AG$11="Leve"),CONCATENATE("R2C",'Mapa final'!$S$11),"")</f>
        <v/>
      </c>
      <c r="Q51" s="150" t="str">
        <f>IF(AND('Mapa final'!$AE$11="Baja",'Mapa final'!$AG$11="Leve"),CONCATENATE("R2C",'Mapa final'!$S$11),"")</f>
        <v/>
      </c>
      <c r="R51" s="150" t="str">
        <f>IF(AND('Mapa final'!$AE$11="Baja",'Mapa final'!$AG$11="Leve"),CONCATENATE("R2C",'Mapa final'!$S$11),"")</f>
        <v/>
      </c>
      <c r="S51" s="150" t="str">
        <f>IF(AND('Mapa final'!$AE$11="Baja",'Mapa final'!$AG$11="Leve"),CONCATENATE("R2C",'Mapa final'!$S$11),"")</f>
        <v/>
      </c>
      <c r="T51" s="150" t="str">
        <f>IF(AND('Mapa final'!$AE$11="Baja",'Mapa final'!$AG$11="Leve"),CONCATENATE("R2C",'Mapa final'!$S$11),"")</f>
        <v/>
      </c>
      <c r="U51" s="66" t="str">
        <f>IF(AND('Mapa final'!$AE$11="Baja",'Mapa final'!$AG$11="Leve"),CONCATENATE("R2C",'Mapa final'!$S$11),"")</f>
        <v/>
      </c>
      <c r="V51" s="57" t="str">
        <f>IF(AND('Mapa final'!$AE$11="Alta",'Mapa final'!$AG$11="Leve"),CONCATENATE("R2C",'Mapa final'!$S$11),"")</f>
        <v/>
      </c>
      <c r="W51" s="148" t="str">
        <f>IF(AND('Mapa final'!$AE$11="Alta",'Mapa final'!$AG$11="Leve"),CONCATENATE("R2C",'Mapa final'!$S$11),"")</f>
        <v/>
      </c>
      <c r="X51" s="148" t="str">
        <f>IF(AND('Mapa final'!$AE$11="Alta",'Mapa final'!$AG$11="Leve"),CONCATENATE("R2C",'Mapa final'!$S$11),"")</f>
        <v/>
      </c>
      <c r="Y51" s="148" t="str">
        <f>IF(AND('Mapa final'!$AE$11="Alta",'Mapa final'!$AG$11="Leve"),CONCATENATE("R2C",'Mapa final'!$S$11),"")</f>
        <v/>
      </c>
      <c r="Z51" s="148" t="str">
        <f>IF(AND('Mapa final'!$AE$11="Alta",'Mapa final'!$AG$11="Leve"),CONCATENATE("R2C",'Mapa final'!$S$11),"")</f>
        <v/>
      </c>
      <c r="AA51" s="58" t="str">
        <f>IF(AND('Mapa final'!$AE$11="Alta",'Mapa final'!$AG$11="Leve"),CONCATENATE("R2C",'Mapa final'!$S$11),"")</f>
        <v/>
      </c>
      <c r="AB51" s="44" t="str">
        <f>IF(AND('Mapa final'!$AE$11="Muy Alta",'Mapa final'!$AG$11="Leve"),CONCATENATE("R2C",'Mapa final'!$S$11),"")</f>
        <v/>
      </c>
      <c r="AC51" s="147" t="str">
        <f>IF(AND('Mapa final'!$AE$11="Muy Alta",'Mapa final'!$AG$11="Leve"),CONCATENATE("R2C",'Mapa final'!$S$11),"")</f>
        <v/>
      </c>
      <c r="AD51" s="147" t="str">
        <f>IF(AND('Mapa final'!$AE$11="Muy Alta",'Mapa final'!$AG$11="Leve"),CONCATENATE("R2C",'Mapa final'!$S$11),"")</f>
        <v/>
      </c>
      <c r="AE51" s="147" t="str">
        <f>IF(AND('Mapa final'!$AE$11="Muy Alta",'Mapa final'!$AG$11="Leve"),CONCATENATE("R2C",'Mapa final'!$S$11),"")</f>
        <v/>
      </c>
      <c r="AF51" s="147" t="str">
        <f>IF(AND('Mapa final'!$AE$11="Muy Alta",'Mapa final'!$AG$11="Leve"),CONCATENATE("R2C",'Mapa final'!$S$11),"")</f>
        <v/>
      </c>
      <c r="AG51" s="45" t="str">
        <f>IF(AND('Mapa final'!$AE$11="Muy Alta",'Mapa final'!$AG$11="Leve"),CONCATENATE("R2C",'Mapa final'!$S$11),"")</f>
        <v/>
      </c>
      <c r="AH51" s="46" t="str">
        <f>IF(AND('Mapa final'!$AE$11="Muy Alta",'Mapa final'!$AG$11="Catastrófico"),CONCATENATE("R2C",'Mapa final'!$S$11),"")</f>
        <v/>
      </c>
      <c r="AI51" s="149" t="str">
        <f>IF(AND('Mapa final'!$AE$11="Muy Alta",'Mapa final'!$AG$11="Catastrófico"),CONCATENATE("R2C",'Mapa final'!$S$11),"")</f>
        <v/>
      </c>
      <c r="AJ51" s="149" t="str">
        <f>IF(AND('Mapa final'!$AE$11="Muy Alta",'Mapa final'!$AG$11="Catastrófico"),CONCATENATE("R2C",'Mapa final'!$S$11),"")</f>
        <v/>
      </c>
      <c r="AK51" s="149" t="str">
        <f>IF(AND('Mapa final'!$AE$11="Muy Alta",'Mapa final'!$AG$11="Catastrófico"),CONCATENATE("R2C",'Mapa final'!$S$11),"")</f>
        <v/>
      </c>
      <c r="AL51" s="149" t="str">
        <f>IF(AND('Mapa final'!$AE$11="Muy Alta",'Mapa final'!$AG$11="Catastrófico"),CONCATENATE("R2C",'Mapa final'!$S$11),"")</f>
        <v/>
      </c>
      <c r="AM51" s="47" t="str">
        <f>IF(AND('Mapa final'!$AE$11="Muy Alta",'Mapa final'!$AG$11="Catastrófico"),CONCATENATE("R2C",'Mapa final'!$S$11),"")</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278"/>
      <c r="C52" s="278"/>
      <c r="D52" s="279"/>
      <c r="E52" s="319"/>
      <c r="F52" s="320"/>
      <c r="G52" s="320"/>
      <c r="H52" s="320"/>
      <c r="I52" s="321"/>
      <c r="J52" s="65" t="str">
        <f>IF(AND('Mapa final'!$AE$11="Baja",'Mapa final'!$AG$11="Leve"),CONCATENATE("R2C",'Mapa final'!$S$11),"")</f>
        <v/>
      </c>
      <c r="K52" s="150" t="str">
        <f>IF(AND('Mapa final'!$AE$11="Baja",'Mapa final'!$AG$11="Leve"),CONCATENATE("R2C",'Mapa final'!$S$11),"")</f>
        <v/>
      </c>
      <c r="L52" s="150" t="str">
        <f>IF(AND('Mapa final'!$AE$11="Baja",'Mapa final'!$AG$11="Leve"),CONCATENATE("R2C",'Mapa final'!$S$11),"")</f>
        <v/>
      </c>
      <c r="M52" s="150" t="str">
        <f>IF(AND('Mapa final'!$AE$11="Baja",'Mapa final'!$AG$11="Leve"),CONCATENATE("R2C",'Mapa final'!$S$11),"")</f>
        <v/>
      </c>
      <c r="N52" s="150" t="str">
        <f>IF(AND('Mapa final'!$AE$11="Baja",'Mapa final'!$AG$11="Leve"),CONCATENATE("R2C",'Mapa final'!$S$11),"")</f>
        <v/>
      </c>
      <c r="O52" s="66" t="str">
        <f>IF(AND('Mapa final'!$AE$11="Baja",'Mapa final'!$AG$11="Leve"),CONCATENATE("R2C",'Mapa final'!$S$11),"")</f>
        <v/>
      </c>
      <c r="P52" s="65" t="str">
        <f>IF(AND('Mapa final'!$AE$11="Baja",'Mapa final'!$AG$11="Leve"),CONCATENATE("R2C",'Mapa final'!$S$11),"")</f>
        <v/>
      </c>
      <c r="Q52" s="150" t="str">
        <f>IF(AND('Mapa final'!$AE$11="Baja",'Mapa final'!$AG$11="Leve"),CONCATENATE("R2C",'Mapa final'!$S$11),"")</f>
        <v/>
      </c>
      <c r="R52" s="150" t="str">
        <f>IF(AND('Mapa final'!$AE$11="Baja",'Mapa final'!$AG$11="Leve"),CONCATENATE("R2C",'Mapa final'!$S$11),"")</f>
        <v/>
      </c>
      <c r="S52" s="150" t="str">
        <f>IF(AND('Mapa final'!$AE$11="Baja",'Mapa final'!$AG$11="Leve"),CONCATENATE("R2C",'Mapa final'!$S$11),"")</f>
        <v/>
      </c>
      <c r="T52" s="150" t="str">
        <f>IF(AND('Mapa final'!$AE$11="Baja",'Mapa final'!$AG$11="Leve"),CONCATENATE("R2C",'Mapa final'!$S$11),"")</f>
        <v/>
      </c>
      <c r="U52" s="66" t="str">
        <f>IF(AND('Mapa final'!$AE$11="Baja",'Mapa final'!$AG$11="Leve"),CONCATENATE("R2C",'Mapa final'!$S$11),"")</f>
        <v/>
      </c>
      <c r="V52" s="57" t="str">
        <f>IF(AND('Mapa final'!$AE$11="Alta",'Mapa final'!$AG$11="Leve"),CONCATENATE("R2C",'Mapa final'!$S$11),"")</f>
        <v/>
      </c>
      <c r="W52" s="148" t="str">
        <f>IF(AND('Mapa final'!$AE$11="Alta",'Mapa final'!$AG$11="Leve"),CONCATENATE("R2C",'Mapa final'!$S$11),"")</f>
        <v/>
      </c>
      <c r="X52" s="148" t="str">
        <f>IF(AND('Mapa final'!$AE$11="Alta",'Mapa final'!$AG$11="Leve"),CONCATENATE("R2C",'Mapa final'!$S$11),"")</f>
        <v/>
      </c>
      <c r="Y52" s="148" t="str">
        <f>IF(AND('Mapa final'!$AE$11="Alta",'Mapa final'!$AG$11="Leve"),CONCATENATE("R2C",'Mapa final'!$S$11),"")</f>
        <v/>
      </c>
      <c r="Z52" s="148" t="str">
        <f>IF(AND('Mapa final'!$AE$11="Alta",'Mapa final'!$AG$11="Leve"),CONCATENATE("R2C",'Mapa final'!$S$11),"")</f>
        <v/>
      </c>
      <c r="AA52" s="58" t="str">
        <f>IF(AND('Mapa final'!$AE$11="Alta",'Mapa final'!$AG$11="Leve"),CONCATENATE("R2C",'Mapa final'!$S$11),"")</f>
        <v/>
      </c>
      <c r="AB52" s="44" t="str">
        <f>IF(AND('Mapa final'!$AE$11="Muy Alta",'Mapa final'!$AG$11="Leve"),CONCATENATE("R2C",'Mapa final'!$S$11),"")</f>
        <v/>
      </c>
      <c r="AC52" s="147" t="str">
        <f>IF(AND('Mapa final'!$AE$11="Muy Alta",'Mapa final'!$AG$11="Leve"),CONCATENATE("R2C",'Mapa final'!$S$11),"")</f>
        <v/>
      </c>
      <c r="AD52" s="147" t="str">
        <f>IF(AND('Mapa final'!$AE$11="Muy Alta",'Mapa final'!$AG$11="Leve"),CONCATENATE("R2C",'Mapa final'!$S$11),"")</f>
        <v/>
      </c>
      <c r="AE52" s="147" t="str">
        <f>IF(AND('Mapa final'!$AE$11="Muy Alta",'Mapa final'!$AG$11="Leve"),CONCATENATE("R2C",'Mapa final'!$S$11),"")</f>
        <v/>
      </c>
      <c r="AF52" s="147" t="str">
        <f>IF(AND('Mapa final'!$AE$11="Muy Alta",'Mapa final'!$AG$11="Leve"),CONCATENATE("R2C",'Mapa final'!$S$11),"")</f>
        <v/>
      </c>
      <c r="AG52" s="45" t="str">
        <f>IF(AND('Mapa final'!$AE$11="Muy Alta",'Mapa final'!$AG$11="Leve"),CONCATENATE("R2C",'Mapa final'!$S$11),"")</f>
        <v/>
      </c>
      <c r="AH52" s="46" t="str">
        <f>IF(AND('Mapa final'!$AE$11="Muy Alta",'Mapa final'!$AG$11="Catastrófico"),CONCATENATE("R2C",'Mapa final'!$S$11),"")</f>
        <v/>
      </c>
      <c r="AI52" s="149" t="str">
        <f>IF(AND('Mapa final'!$AE$11="Muy Alta",'Mapa final'!$AG$11="Catastrófico"),CONCATENATE("R2C",'Mapa final'!$S$11),"")</f>
        <v/>
      </c>
      <c r="AJ52" s="149" t="str">
        <f>IF(AND('Mapa final'!$AE$11="Muy Alta",'Mapa final'!$AG$11="Catastrófico"),CONCATENATE("R2C",'Mapa final'!$S$11),"")</f>
        <v/>
      </c>
      <c r="AK52" s="149" t="str">
        <f>IF(AND('Mapa final'!$AE$11="Muy Alta",'Mapa final'!$AG$11="Catastrófico"),CONCATENATE("R2C",'Mapa final'!$S$11),"")</f>
        <v/>
      </c>
      <c r="AL52" s="149" t="str">
        <f>IF(AND('Mapa final'!$AE$11="Muy Alta",'Mapa final'!$AG$11="Catastrófico"),CONCATENATE("R2C",'Mapa final'!$S$11),"")</f>
        <v/>
      </c>
      <c r="AM52" s="47" t="str">
        <f>IF(AND('Mapa final'!$AE$11="Muy Alta",'Mapa final'!$AG$11="Catastrófico"),CONCATENATE("R2C",'Mapa final'!$S$11),"")</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278"/>
      <c r="C53" s="278"/>
      <c r="D53" s="279"/>
      <c r="E53" s="319"/>
      <c r="F53" s="320"/>
      <c r="G53" s="320"/>
      <c r="H53" s="320"/>
      <c r="I53" s="321"/>
      <c r="J53" s="65" t="str">
        <f>IF(AND('Mapa final'!$AE$11="Baja",'Mapa final'!$AG$11="Leve"),CONCATENATE("R2C",'Mapa final'!$S$11),"")</f>
        <v/>
      </c>
      <c r="K53" s="150" t="str">
        <f>IF(AND('Mapa final'!$AE$11="Baja",'Mapa final'!$AG$11="Leve"),CONCATENATE("R2C",'Mapa final'!$S$11),"")</f>
        <v/>
      </c>
      <c r="L53" s="150" t="str">
        <f>IF(AND('Mapa final'!$AE$11="Baja",'Mapa final'!$AG$11="Leve"),CONCATENATE("R2C",'Mapa final'!$S$11),"")</f>
        <v/>
      </c>
      <c r="M53" s="150" t="str">
        <f>IF(AND('Mapa final'!$AE$11="Baja",'Mapa final'!$AG$11="Leve"),CONCATENATE("R2C",'Mapa final'!$S$11),"")</f>
        <v/>
      </c>
      <c r="N53" s="150" t="str">
        <f>IF(AND('Mapa final'!$AE$11="Baja",'Mapa final'!$AG$11="Leve"),CONCATENATE("R2C",'Mapa final'!$S$11),"")</f>
        <v/>
      </c>
      <c r="O53" s="66" t="str">
        <f>IF(AND('Mapa final'!$AE$11="Baja",'Mapa final'!$AG$11="Leve"),CONCATENATE("R2C",'Mapa final'!$S$11),"")</f>
        <v/>
      </c>
      <c r="P53" s="65" t="str">
        <f>IF(AND('Mapa final'!$AE$11="Baja",'Mapa final'!$AG$11="Leve"),CONCATENATE("R2C",'Mapa final'!$S$11),"")</f>
        <v/>
      </c>
      <c r="Q53" s="150" t="str">
        <f>IF(AND('Mapa final'!$AE$11="Baja",'Mapa final'!$AG$11="Leve"),CONCATENATE("R2C",'Mapa final'!$S$11),"")</f>
        <v/>
      </c>
      <c r="R53" s="150" t="str">
        <f>IF(AND('Mapa final'!$AE$11="Baja",'Mapa final'!$AG$11="Leve"),CONCATENATE("R2C",'Mapa final'!$S$11),"")</f>
        <v/>
      </c>
      <c r="S53" s="150" t="str">
        <f>IF(AND('Mapa final'!$AE$11="Baja",'Mapa final'!$AG$11="Leve"),CONCATENATE("R2C",'Mapa final'!$S$11),"")</f>
        <v/>
      </c>
      <c r="T53" s="150" t="str">
        <f>IF(AND('Mapa final'!$AE$11="Baja",'Mapa final'!$AG$11="Leve"),CONCATENATE("R2C",'Mapa final'!$S$11),"")</f>
        <v/>
      </c>
      <c r="U53" s="66" t="str">
        <f>IF(AND('Mapa final'!$AE$11="Baja",'Mapa final'!$AG$11="Leve"),CONCATENATE("R2C",'Mapa final'!$S$11),"")</f>
        <v/>
      </c>
      <c r="V53" s="57" t="str">
        <f>IF(AND('Mapa final'!$AE$11="Alta",'Mapa final'!$AG$11="Leve"),CONCATENATE("R2C",'Mapa final'!$S$11),"")</f>
        <v/>
      </c>
      <c r="W53" s="148" t="str">
        <f>IF(AND('Mapa final'!$AE$11="Alta",'Mapa final'!$AG$11="Leve"),CONCATENATE("R2C",'Mapa final'!$S$11),"")</f>
        <v/>
      </c>
      <c r="X53" s="148" t="str">
        <f>IF(AND('Mapa final'!$AE$11="Alta",'Mapa final'!$AG$11="Leve"),CONCATENATE("R2C",'Mapa final'!$S$11),"")</f>
        <v/>
      </c>
      <c r="Y53" s="148" t="str">
        <f>IF(AND('Mapa final'!$AE$11="Alta",'Mapa final'!$AG$11="Leve"),CONCATENATE("R2C",'Mapa final'!$S$11),"")</f>
        <v/>
      </c>
      <c r="Z53" s="148" t="str">
        <f>IF(AND('Mapa final'!$AE$11="Alta",'Mapa final'!$AG$11="Leve"),CONCATENATE("R2C",'Mapa final'!$S$11),"")</f>
        <v/>
      </c>
      <c r="AA53" s="58" t="str">
        <f>IF(AND('Mapa final'!$AE$11="Alta",'Mapa final'!$AG$11="Leve"),CONCATENATE("R2C",'Mapa final'!$S$11),"")</f>
        <v/>
      </c>
      <c r="AB53" s="44" t="str">
        <f>IF(AND('Mapa final'!$AE$11="Muy Alta",'Mapa final'!$AG$11="Leve"),CONCATENATE("R2C",'Mapa final'!$S$11),"")</f>
        <v/>
      </c>
      <c r="AC53" s="147" t="str">
        <f>IF(AND('Mapa final'!$AE$11="Muy Alta",'Mapa final'!$AG$11="Leve"),CONCATENATE("R2C",'Mapa final'!$S$11),"")</f>
        <v/>
      </c>
      <c r="AD53" s="147" t="str">
        <f>IF(AND('Mapa final'!$AE$11="Muy Alta",'Mapa final'!$AG$11="Leve"),CONCATENATE("R2C",'Mapa final'!$S$11),"")</f>
        <v/>
      </c>
      <c r="AE53" s="147" t="str">
        <f>IF(AND('Mapa final'!$AE$11="Muy Alta",'Mapa final'!$AG$11="Leve"),CONCATENATE("R2C",'Mapa final'!$S$11),"")</f>
        <v/>
      </c>
      <c r="AF53" s="147" t="str">
        <f>IF(AND('Mapa final'!$AE$11="Muy Alta",'Mapa final'!$AG$11="Leve"),CONCATENATE("R2C",'Mapa final'!$S$11),"")</f>
        <v/>
      </c>
      <c r="AG53" s="45" t="str">
        <f>IF(AND('Mapa final'!$AE$11="Muy Alta",'Mapa final'!$AG$11="Leve"),CONCATENATE("R2C",'Mapa final'!$S$11),"")</f>
        <v/>
      </c>
      <c r="AH53" s="46" t="str">
        <f>IF(AND('Mapa final'!$AE$11="Muy Alta",'Mapa final'!$AG$11="Catastrófico"),CONCATENATE("R2C",'Mapa final'!$S$11),"")</f>
        <v/>
      </c>
      <c r="AI53" s="149" t="str">
        <f>IF(AND('Mapa final'!$AE$11="Muy Alta",'Mapa final'!$AG$11="Catastrófico"),CONCATENATE("R2C",'Mapa final'!$S$11),"")</f>
        <v/>
      </c>
      <c r="AJ53" s="149" t="str">
        <f>IF(AND('Mapa final'!$AE$11="Muy Alta",'Mapa final'!$AG$11="Catastrófico"),CONCATENATE("R2C",'Mapa final'!$S$11),"")</f>
        <v/>
      </c>
      <c r="AK53" s="149" t="str">
        <f>IF(AND('Mapa final'!$AE$11="Muy Alta",'Mapa final'!$AG$11="Catastrófico"),CONCATENATE("R2C",'Mapa final'!$S$11),"")</f>
        <v/>
      </c>
      <c r="AL53" s="149" t="str">
        <f>IF(AND('Mapa final'!$AE$11="Muy Alta",'Mapa final'!$AG$11="Catastrófico"),CONCATENATE("R2C",'Mapa final'!$S$11),"")</f>
        <v/>
      </c>
      <c r="AM53" s="47" t="str">
        <f>IF(AND('Mapa final'!$AE$11="Muy Alta",'Mapa final'!$AG$11="Catastrófico"),CONCATENATE("R2C",'Mapa final'!$S$11),"")</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278"/>
      <c r="C54" s="278"/>
      <c r="D54" s="279"/>
      <c r="E54" s="319"/>
      <c r="F54" s="320"/>
      <c r="G54" s="320"/>
      <c r="H54" s="320"/>
      <c r="I54" s="321"/>
      <c r="J54" s="65" t="str">
        <f>IF(AND('Mapa final'!$AE$11="Baja",'Mapa final'!$AG$11="Leve"),CONCATENATE("R2C",'Mapa final'!$S$11),"")</f>
        <v/>
      </c>
      <c r="K54" s="150" t="str">
        <f>IF(AND('Mapa final'!$AE$11="Baja",'Mapa final'!$AG$11="Leve"),CONCATENATE("R2C",'Mapa final'!$S$11),"")</f>
        <v/>
      </c>
      <c r="L54" s="150" t="str">
        <f>IF(AND('Mapa final'!$AE$11="Baja",'Mapa final'!$AG$11="Leve"),CONCATENATE("R2C",'Mapa final'!$S$11),"")</f>
        <v/>
      </c>
      <c r="M54" s="150" t="str">
        <f>IF(AND('Mapa final'!$AE$11="Baja",'Mapa final'!$AG$11="Leve"),CONCATENATE("R2C",'Mapa final'!$S$11),"")</f>
        <v/>
      </c>
      <c r="N54" s="150" t="str">
        <f>IF(AND('Mapa final'!$AE$11="Baja",'Mapa final'!$AG$11="Leve"),CONCATENATE("R2C",'Mapa final'!$S$11),"")</f>
        <v/>
      </c>
      <c r="O54" s="66" t="str">
        <f>IF(AND('Mapa final'!$AE$11="Baja",'Mapa final'!$AG$11="Leve"),CONCATENATE("R2C",'Mapa final'!$S$11),"")</f>
        <v/>
      </c>
      <c r="P54" s="65" t="str">
        <f>IF(AND('Mapa final'!$AE$11="Baja",'Mapa final'!$AG$11="Leve"),CONCATENATE("R2C",'Mapa final'!$S$11),"")</f>
        <v/>
      </c>
      <c r="Q54" s="150" t="str">
        <f>IF(AND('Mapa final'!$AE$11="Baja",'Mapa final'!$AG$11="Leve"),CONCATENATE("R2C",'Mapa final'!$S$11),"")</f>
        <v/>
      </c>
      <c r="R54" s="150" t="str">
        <f>IF(AND('Mapa final'!$AE$11="Baja",'Mapa final'!$AG$11="Leve"),CONCATENATE("R2C",'Mapa final'!$S$11),"")</f>
        <v/>
      </c>
      <c r="S54" s="150" t="str">
        <f>IF(AND('Mapa final'!$AE$11="Baja",'Mapa final'!$AG$11="Leve"),CONCATENATE("R2C",'Mapa final'!$S$11),"")</f>
        <v/>
      </c>
      <c r="T54" s="150" t="str">
        <f>IF(AND('Mapa final'!$AE$11="Baja",'Mapa final'!$AG$11="Leve"),CONCATENATE("R2C",'Mapa final'!$S$11),"")</f>
        <v/>
      </c>
      <c r="U54" s="66" t="str">
        <f>IF(AND('Mapa final'!$AE$11="Baja",'Mapa final'!$AG$11="Leve"),CONCATENATE("R2C",'Mapa final'!$S$11),"")</f>
        <v/>
      </c>
      <c r="V54" s="57" t="str">
        <f>IF(AND('Mapa final'!$AE$11="Alta",'Mapa final'!$AG$11="Leve"),CONCATENATE("R2C",'Mapa final'!$S$11),"")</f>
        <v/>
      </c>
      <c r="W54" s="148" t="str">
        <f>IF(AND('Mapa final'!$AE$11="Alta",'Mapa final'!$AG$11="Leve"),CONCATENATE("R2C",'Mapa final'!$S$11),"")</f>
        <v/>
      </c>
      <c r="X54" s="148" t="str">
        <f>IF(AND('Mapa final'!$AE$11="Alta",'Mapa final'!$AG$11="Leve"),CONCATENATE("R2C",'Mapa final'!$S$11),"")</f>
        <v/>
      </c>
      <c r="Y54" s="148" t="str">
        <f>IF(AND('Mapa final'!$AE$11="Alta",'Mapa final'!$AG$11="Leve"),CONCATENATE("R2C",'Mapa final'!$S$11),"")</f>
        <v/>
      </c>
      <c r="Z54" s="148" t="str">
        <f>IF(AND('Mapa final'!$AE$11="Alta",'Mapa final'!$AG$11="Leve"),CONCATENATE("R2C",'Mapa final'!$S$11),"")</f>
        <v/>
      </c>
      <c r="AA54" s="58" t="str">
        <f>IF(AND('Mapa final'!$AE$11="Alta",'Mapa final'!$AG$11="Leve"),CONCATENATE("R2C",'Mapa final'!$S$11),"")</f>
        <v/>
      </c>
      <c r="AB54" s="44" t="str">
        <f>IF(AND('Mapa final'!$AE$11="Muy Alta",'Mapa final'!$AG$11="Leve"),CONCATENATE("R2C",'Mapa final'!$S$11),"")</f>
        <v/>
      </c>
      <c r="AC54" s="147" t="str">
        <f>IF(AND('Mapa final'!$AE$11="Muy Alta",'Mapa final'!$AG$11="Leve"),CONCATENATE("R2C",'Mapa final'!$S$11),"")</f>
        <v/>
      </c>
      <c r="AD54" s="147" t="str">
        <f>IF(AND('Mapa final'!$AE$11="Muy Alta",'Mapa final'!$AG$11="Leve"),CONCATENATE("R2C",'Mapa final'!$S$11),"")</f>
        <v/>
      </c>
      <c r="AE54" s="147" t="str">
        <f>IF(AND('Mapa final'!$AE$11="Muy Alta",'Mapa final'!$AG$11="Leve"),CONCATENATE("R2C",'Mapa final'!$S$11),"")</f>
        <v/>
      </c>
      <c r="AF54" s="147" t="str">
        <f>IF(AND('Mapa final'!$AE$11="Muy Alta",'Mapa final'!$AG$11="Leve"),CONCATENATE("R2C",'Mapa final'!$S$11),"")</f>
        <v/>
      </c>
      <c r="AG54" s="45" t="str">
        <f>IF(AND('Mapa final'!$AE$11="Muy Alta",'Mapa final'!$AG$11="Leve"),CONCATENATE("R2C",'Mapa final'!$S$11),"")</f>
        <v/>
      </c>
      <c r="AH54" s="46" t="str">
        <f>IF(AND('Mapa final'!$AE$11="Muy Alta",'Mapa final'!$AG$11="Catastrófico"),CONCATENATE("R2C",'Mapa final'!$S$11),"")</f>
        <v/>
      </c>
      <c r="AI54" s="149" t="str">
        <f>IF(AND('Mapa final'!$AE$11="Muy Alta",'Mapa final'!$AG$11="Catastrófico"),CONCATENATE("R2C",'Mapa final'!$S$11),"")</f>
        <v/>
      </c>
      <c r="AJ54" s="149" t="str">
        <f>IF(AND('Mapa final'!$AE$11="Muy Alta",'Mapa final'!$AG$11="Catastrófico"),CONCATENATE("R2C",'Mapa final'!$S$11),"")</f>
        <v/>
      </c>
      <c r="AK54" s="149" t="str">
        <f>IF(AND('Mapa final'!$AE$11="Muy Alta",'Mapa final'!$AG$11="Catastrófico"),CONCATENATE("R2C",'Mapa final'!$S$11),"")</f>
        <v/>
      </c>
      <c r="AL54" s="149" t="str">
        <f>IF(AND('Mapa final'!$AE$11="Muy Alta",'Mapa final'!$AG$11="Catastrófico"),CONCATENATE("R2C",'Mapa final'!$S$11),"")</f>
        <v/>
      </c>
      <c r="AM54" s="47" t="str">
        <f>IF(AND('Mapa final'!$AE$11="Muy Alta",'Mapa final'!$AG$11="Catastrófico"),CONCATENATE("R2C",'Mapa final'!$S$11),"")</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278"/>
      <c r="C55" s="278"/>
      <c r="D55" s="279"/>
      <c r="E55" s="322"/>
      <c r="F55" s="323"/>
      <c r="G55" s="323"/>
      <c r="H55" s="323"/>
      <c r="I55" s="324"/>
      <c r="J55" s="67" t="str">
        <f>IF(AND('Mapa final'!$AE$11="Baja",'Mapa final'!$AG$11="Leve"),CONCATENATE("R2C",'Mapa final'!$S$11),"")</f>
        <v/>
      </c>
      <c r="K55" s="68" t="str">
        <f>IF(AND('Mapa final'!$AE$11="Baja",'Mapa final'!$AG$11="Leve"),CONCATENATE("R2C",'Mapa final'!$S$11),"")</f>
        <v/>
      </c>
      <c r="L55" s="68" t="str">
        <f>IF(AND('Mapa final'!$AE$11="Baja",'Mapa final'!$AG$11="Leve"),CONCATENATE("R2C",'Mapa final'!$S$11),"")</f>
        <v/>
      </c>
      <c r="M55" s="68" t="str">
        <f>IF(AND('Mapa final'!$AE$11="Baja",'Mapa final'!$AG$11="Leve"),CONCATENATE("R2C",'Mapa final'!$S$11),"")</f>
        <v/>
      </c>
      <c r="N55" s="68" t="str">
        <f>IF(AND('Mapa final'!$AE$11="Baja",'Mapa final'!$AG$11="Leve"),CONCATENATE("R2C",'Mapa final'!$S$11),"")</f>
        <v/>
      </c>
      <c r="O55" s="69" t="str">
        <f>IF(AND('Mapa final'!$AE$11="Baja",'Mapa final'!$AG$11="Leve"),CONCATENATE("R2C",'Mapa final'!$S$11),"")</f>
        <v/>
      </c>
      <c r="P55" s="67" t="str">
        <f>IF(AND('Mapa final'!$AE$11="Baja",'Mapa final'!$AG$11="Leve"),CONCATENATE("R2C",'Mapa final'!$S$11),"")</f>
        <v/>
      </c>
      <c r="Q55" s="68" t="str">
        <f>IF(AND('Mapa final'!$AE$11="Baja",'Mapa final'!$AG$11="Leve"),CONCATENATE("R2C",'Mapa final'!$S$11),"")</f>
        <v/>
      </c>
      <c r="R55" s="68" t="str">
        <f>IF(AND('Mapa final'!$AE$11="Baja",'Mapa final'!$AG$11="Leve"),CONCATENATE("R2C",'Mapa final'!$S$11),"")</f>
        <v/>
      </c>
      <c r="S55" s="68" t="str">
        <f>IF(AND('Mapa final'!$AE$11="Baja",'Mapa final'!$AG$11="Leve"),CONCATENATE("R2C",'Mapa final'!$S$11),"")</f>
        <v/>
      </c>
      <c r="T55" s="68" t="str">
        <f>IF(AND('Mapa final'!$AE$11="Baja",'Mapa final'!$AG$11="Leve"),CONCATENATE("R2C",'Mapa final'!$S$11),"")</f>
        <v/>
      </c>
      <c r="U55" s="69" t="str">
        <f>IF(AND('Mapa final'!$AE$11="Baja",'Mapa final'!$AG$11="Leve"),CONCATENATE("R2C",'Mapa final'!$S$11),"")</f>
        <v/>
      </c>
      <c r="V55" s="59" t="str">
        <f>IF(AND('Mapa final'!$AE$11="Alta",'Mapa final'!$AG$11="Leve"),CONCATENATE("R2C",'Mapa final'!$S$11),"")</f>
        <v/>
      </c>
      <c r="W55" s="60" t="str">
        <f>IF(AND('Mapa final'!$AE$11="Alta",'Mapa final'!$AG$11="Leve"),CONCATENATE("R2C",'Mapa final'!$S$11),"")</f>
        <v/>
      </c>
      <c r="X55" s="60" t="str">
        <f>IF(AND('Mapa final'!$AE$11="Alta",'Mapa final'!$AG$11="Leve"),CONCATENATE("R2C",'Mapa final'!$S$11),"")</f>
        <v/>
      </c>
      <c r="Y55" s="60" t="str">
        <f>IF(AND('Mapa final'!$AE$11="Alta",'Mapa final'!$AG$11="Leve"),CONCATENATE("R2C",'Mapa final'!$S$11),"")</f>
        <v/>
      </c>
      <c r="Z55" s="60" t="str">
        <f>IF(AND('Mapa final'!$AE$11="Alta",'Mapa final'!$AG$11="Leve"),CONCATENATE("R2C",'Mapa final'!$S$11),"")</f>
        <v/>
      </c>
      <c r="AA55" s="61" t="str">
        <f>IF(AND('Mapa final'!$AE$11="Alta",'Mapa final'!$AG$11="Leve"),CONCATENATE("R2C",'Mapa final'!$S$11),"")</f>
        <v/>
      </c>
      <c r="AB55" s="48" t="str">
        <f>IF(AND('Mapa final'!$AE$11="Muy Alta",'Mapa final'!$AG$11="Leve"),CONCATENATE("R2C",'Mapa final'!$S$11),"")</f>
        <v/>
      </c>
      <c r="AC55" s="49" t="str">
        <f>IF(AND('Mapa final'!$AE$11="Muy Alta",'Mapa final'!$AG$11="Leve"),CONCATENATE("R2C",'Mapa final'!$S$11),"")</f>
        <v/>
      </c>
      <c r="AD55" s="49" t="str">
        <f>IF(AND('Mapa final'!$AE$11="Muy Alta",'Mapa final'!$AG$11="Leve"),CONCATENATE("R2C",'Mapa final'!$S$11),"")</f>
        <v/>
      </c>
      <c r="AE55" s="49" t="str">
        <f>IF(AND('Mapa final'!$AE$11="Muy Alta",'Mapa final'!$AG$11="Leve"),CONCATENATE("R2C",'Mapa final'!$S$11),"")</f>
        <v/>
      </c>
      <c r="AF55" s="49" t="str">
        <f>IF(AND('Mapa final'!$AE$11="Muy Alta",'Mapa final'!$AG$11="Leve"),CONCATENATE("R2C",'Mapa final'!$S$11),"")</f>
        <v/>
      </c>
      <c r="AG55" s="50" t="str">
        <f>IF(AND('Mapa final'!$AE$11="Muy Alta",'Mapa final'!$AG$11="Leve"),CONCATENATE("R2C",'Mapa final'!$S$11),"")</f>
        <v/>
      </c>
      <c r="AH55" s="51" t="str">
        <f>IF(AND('Mapa final'!$AE$11="Muy Alta",'Mapa final'!$AG$11="Catastrófico"),CONCATENATE("R2C",'Mapa final'!$S$11),"")</f>
        <v/>
      </c>
      <c r="AI55" s="52" t="str">
        <f>IF(AND('Mapa final'!$AE$11="Muy Alta",'Mapa final'!$AG$11="Catastrófico"),CONCATENATE("R2C",'Mapa final'!$S$11),"")</f>
        <v/>
      </c>
      <c r="AJ55" s="52" t="str">
        <f>IF(AND('Mapa final'!$AE$11="Muy Alta",'Mapa final'!$AG$11="Catastrófico"),CONCATENATE("R2C",'Mapa final'!$S$11),"")</f>
        <v/>
      </c>
      <c r="AK55" s="52" t="str">
        <f>IF(AND('Mapa final'!$AE$11="Muy Alta",'Mapa final'!$AG$11="Catastrófico"),CONCATENATE("R2C",'Mapa final'!$S$11),"")</f>
        <v/>
      </c>
      <c r="AL55" s="52" t="str">
        <f>IF(AND('Mapa final'!$AE$11="Muy Alta",'Mapa final'!$AG$11="Catastrófico"),CONCATENATE("R2C",'Mapa final'!$S$11),"")</f>
        <v/>
      </c>
      <c r="AM55" s="53" t="str">
        <f>IF(AND('Mapa final'!$AE$11="Muy Alta",'Mapa final'!$AG$11="Catastrófico"),CONCATENATE("R2C",'Mapa final'!$S$11),"")</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316" t="s">
        <v>111</v>
      </c>
      <c r="K56" s="317"/>
      <c r="L56" s="317"/>
      <c r="M56" s="317"/>
      <c r="N56" s="317"/>
      <c r="O56" s="318"/>
      <c r="P56" s="316" t="s">
        <v>110</v>
      </c>
      <c r="Q56" s="317"/>
      <c r="R56" s="317"/>
      <c r="S56" s="317"/>
      <c r="T56" s="317"/>
      <c r="U56" s="318"/>
      <c r="V56" s="316" t="s">
        <v>109</v>
      </c>
      <c r="W56" s="317"/>
      <c r="X56" s="317"/>
      <c r="Y56" s="317"/>
      <c r="Z56" s="317"/>
      <c r="AA56" s="318"/>
      <c r="AB56" s="316" t="s">
        <v>108</v>
      </c>
      <c r="AC56" s="325"/>
      <c r="AD56" s="317"/>
      <c r="AE56" s="317"/>
      <c r="AF56" s="317"/>
      <c r="AG56" s="318"/>
      <c r="AH56" s="316" t="s">
        <v>107</v>
      </c>
      <c r="AI56" s="317"/>
      <c r="AJ56" s="317"/>
      <c r="AK56" s="317"/>
      <c r="AL56" s="317"/>
      <c r="AM56" s="318"/>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319"/>
      <c r="K57" s="320"/>
      <c r="L57" s="320"/>
      <c r="M57" s="320"/>
      <c r="N57" s="320"/>
      <c r="O57" s="321"/>
      <c r="P57" s="319"/>
      <c r="Q57" s="320"/>
      <c r="R57" s="320"/>
      <c r="S57" s="320"/>
      <c r="T57" s="320"/>
      <c r="U57" s="321"/>
      <c r="V57" s="319"/>
      <c r="W57" s="320"/>
      <c r="X57" s="320"/>
      <c r="Y57" s="320"/>
      <c r="Z57" s="320"/>
      <c r="AA57" s="321"/>
      <c r="AB57" s="319"/>
      <c r="AC57" s="320"/>
      <c r="AD57" s="320"/>
      <c r="AE57" s="320"/>
      <c r="AF57" s="320"/>
      <c r="AG57" s="321"/>
      <c r="AH57" s="319"/>
      <c r="AI57" s="320"/>
      <c r="AJ57" s="320"/>
      <c r="AK57" s="320"/>
      <c r="AL57" s="320"/>
      <c r="AM57" s="321"/>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319"/>
      <c r="K58" s="320"/>
      <c r="L58" s="320"/>
      <c r="M58" s="320"/>
      <c r="N58" s="320"/>
      <c r="O58" s="321"/>
      <c r="P58" s="319"/>
      <c r="Q58" s="320"/>
      <c r="R58" s="320"/>
      <c r="S58" s="320"/>
      <c r="T58" s="320"/>
      <c r="U58" s="321"/>
      <c r="V58" s="319"/>
      <c r="W58" s="320"/>
      <c r="X58" s="320"/>
      <c r="Y58" s="320"/>
      <c r="Z58" s="320"/>
      <c r="AA58" s="321"/>
      <c r="AB58" s="319"/>
      <c r="AC58" s="320"/>
      <c r="AD58" s="320"/>
      <c r="AE58" s="320"/>
      <c r="AF58" s="320"/>
      <c r="AG58" s="321"/>
      <c r="AH58" s="319"/>
      <c r="AI58" s="320"/>
      <c r="AJ58" s="320"/>
      <c r="AK58" s="320"/>
      <c r="AL58" s="320"/>
      <c r="AM58" s="321"/>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319"/>
      <c r="K59" s="320"/>
      <c r="L59" s="320"/>
      <c r="M59" s="320"/>
      <c r="N59" s="320"/>
      <c r="O59" s="321"/>
      <c r="P59" s="319"/>
      <c r="Q59" s="320"/>
      <c r="R59" s="320"/>
      <c r="S59" s="320"/>
      <c r="T59" s="320"/>
      <c r="U59" s="321"/>
      <c r="V59" s="319"/>
      <c r="W59" s="320"/>
      <c r="X59" s="320"/>
      <c r="Y59" s="320"/>
      <c r="Z59" s="320"/>
      <c r="AA59" s="321"/>
      <c r="AB59" s="319"/>
      <c r="AC59" s="320"/>
      <c r="AD59" s="320"/>
      <c r="AE59" s="320"/>
      <c r="AF59" s="320"/>
      <c r="AG59" s="321"/>
      <c r="AH59" s="319"/>
      <c r="AI59" s="320"/>
      <c r="AJ59" s="320"/>
      <c r="AK59" s="320"/>
      <c r="AL59" s="320"/>
      <c r="AM59" s="321"/>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319"/>
      <c r="K60" s="320"/>
      <c r="L60" s="320"/>
      <c r="M60" s="320"/>
      <c r="N60" s="320"/>
      <c r="O60" s="321"/>
      <c r="P60" s="319"/>
      <c r="Q60" s="320"/>
      <c r="R60" s="320"/>
      <c r="S60" s="320"/>
      <c r="T60" s="320"/>
      <c r="U60" s="321"/>
      <c r="V60" s="319"/>
      <c r="W60" s="320"/>
      <c r="X60" s="320"/>
      <c r="Y60" s="320"/>
      <c r="Z60" s="320"/>
      <c r="AA60" s="321"/>
      <c r="AB60" s="319"/>
      <c r="AC60" s="320"/>
      <c r="AD60" s="320"/>
      <c r="AE60" s="320"/>
      <c r="AF60" s="320"/>
      <c r="AG60" s="321"/>
      <c r="AH60" s="319"/>
      <c r="AI60" s="320"/>
      <c r="AJ60" s="320"/>
      <c r="AK60" s="320"/>
      <c r="AL60" s="320"/>
      <c r="AM60" s="321"/>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322"/>
      <c r="K61" s="323"/>
      <c r="L61" s="323"/>
      <c r="M61" s="323"/>
      <c r="N61" s="323"/>
      <c r="O61" s="324"/>
      <c r="P61" s="322"/>
      <c r="Q61" s="323"/>
      <c r="R61" s="323"/>
      <c r="S61" s="323"/>
      <c r="T61" s="323"/>
      <c r="U61" s="324"/>
      <c r="V61" s="322"/>
      <c r="W61" s="323"/>
      <c r="X61" s="323"/>
      <c r="Y61" s="323"/>
      <c r="Z61" s="323"/>
      <c r="AA61" s="324"/>
      <c r="AB61" s="322"/>
      <c r="AC61" s="323"/>
      <c r="AD61" s="323"/>
      <c r="AE61" s="323"/>
      <c r="AF61" s="323"/>
      <c r="AG61" s="324"/>
      <c r="AH61" s="322"/>
      <c r="AI61" s="323"/>
      <c r="AJ61" s="323"/>
      <c r="AK61" s="323"/>
      <c r="AL61" s="323"/>
      <c r="AM61" s="324"/>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2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3" sqref="C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0"/>
      <c r="B1" s="365" t="s">
        <v>54</v>
      </c>
      <c r="C1" s="365"/>
      <c r="D1" s="365"/>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8"/>
      <c r="C3" s="9" t="s">
        <v>51</v>
      </c>
      <c r="D3" s="9" t="s">
        <v>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10" t="s">
        <v>50</v>
      </c>
      <c r="C4" s="11" t="s">
        <v>101</v>
      </c>
      <c r="D4" s="12">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13" t="s">
        <v>52</v>
      </c>
      <c r="C5" s="14" t="s">
        <v>102</v>
      </c>
      <c r="D5" s="15">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6" t="s">
        <v>106</v>
      </c>
      <c r="C6" s="14" t="s">
        <v>103</v>
      </c>
      <c r="D6" s="15">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7" t="s">
        <v>6</v>
      </c>
      <c r="C7" s="14" t="s">
        <v>104</v>
      </c>
      <c r="D7" s="15">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8" t="s">
        <v>53</v>
      </c>
      <c r="C8" s="14" t="s">
        <v>105</v>
      </c>
      <c r="D8" s="15">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C4" sqref="C4"/>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0"/>
      <c r="B1" s="366" t="s">
        <v>62</v>
      </c>
      <c r="C1" s="366"/>
      <c r="D1" s="366"/>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60" x14ac:dyDescent="0.25">
      <c r="A3" s="70"/>
      <c r="B3" s="91"/>
      <c r="C3" s="28" t="s">
        <v>55</v>
      </c>
      <c r="D3" s="28" t="s">
        <v>56</v>
      </c>
      <c r="E3" s="70"/>
      <c r="F3" s="70"/>
      <c r="G3" s="70"/>
      <c r="H3" s="70"/>
      <c r="I3" s="70"/>
      <c r="J3" s="70"/>
      <c r="K3" s="70"/>
      <c r="L3" s="70"/>
      <c r="M3" s="70"/>
      <c r="N3" s="70"/>
      <c r="O3" s="70"/>
      <c r="P3" s="70"/>
      <c r="Q3" s="70"/>
      <c r="R3" s="70"/>
      <c r="S3" s="70"/>
      <c r="T3" s="70"/>
      <c r="U3" s="70"/>
    </row>
    <row r="4" spans="1:21" ht="33.75" x14ac:dyDescent="0.25">
      <c r="A4" s="90" t="s">
        <v>82</v>
      </c>
      <c r="B4" s="31" t="s">
        <v>100</v>
      </c>
      <c r="C4" s="36" t="s">
        <v>155</v>
      </c>
      <c r="D4" s="29" t="s">
        <v>96</v>
      </c>
      <c r="E4" s="70"/>
      <c r="F4" s="70"/>
      <c r="G4" s="70"/>
      <c r="H4" s="70"/>
      <c r="I4" s="70"/>
      <c r="J4" s="70"/>
      <c r="K4" s="70"/>
      <c r="L4" s="70"/>
      <c r="M4" s="70"/>
      <c r="N4" s="70"/>
      <c r="O4" s="70"/>
      <c r="P4" s="70"/>
      <c r="Q4" s="70"/>
      <c r="R4" s="70"/>
      <c r="S4" s="70"/>
      <c r="T4" s="70"/>
      <c r="U4" s="70"/>
    </row>
    <row r="5" spans="1:21" ht="101.25" x14ac:dyDescent="0.25">
      <c r="A5" s="90" t="s">
        <v>83</v>
      </c>
      <c r="B5" s="32" t="s">
        <v>58</v>
      </c>
      <c r="C5" s="37" t="s">
        <v>92</v>
      </c>
      <c r="D5" s="30" t="s">
        <v>97</v>
      </c>
      <c r="E5" s="70"/>
      <c r="F5" s="70"/>
      <c r="G5" s="70"/>
      <c r="H5" s="70"/>
      <c r="I5" s="70"/>
      <c r="J5" s="70"/>
      <c r="K5" s="70"/>
      <c r="L5" s="70"/>
      <c r="M5" s="70"/>
      <c r="N5" s="70"/>
      <c r="O5" s="70"/>
      <c r="P5" s="70"/>
      <c r="Q5" s="70"/>
      <c r="R5" s="70"/>
      <c r="S5" s="70"/>
      <c r="T5" s="70"/>
      <c r="U5" s="70"/>
    </row>
    <row r="6" spans="1:21" ht="67.5" x14ac:dyDescent="0.25">
      <c r="A6" s="90" t="s">
        <v>80</v>
      </c>
      <c r="B6" s="33" t="s">
        <v>59</v>
      </c>
      <c r="C6" s="37" t="s">
        <v>93</v>
      </c>
      <c r="D6" s="30" t="s">
        <v>99</v>
      </c>
      <c r="E6" s="70"/>
      <c r="F6" s="70"/>
      <c r="G6" s="70"/>
      <c r="H6" s="70"/>
      <c r="I6" s="70"/>
      <c r="J6" s="70"/>
      <c r="K6" s="70"/>
      <c r="L6" s="70"/>
      <c r="M6" s="70"/>
      <c r="N6" s="70"/>
      <c r="O6" s="70"/>
      <c r="P6" s="70"/>
      <c r="Q6" s="70"/>
      <c r="R6" s="70"/>
      <c r="S6" s="70"/>
      <c r="T6" s="70"/>
      <c r="U6" s="70"/>
    </row>
    <row r="7" spans="1:21" ht="101.25" x14ac:dyDescent="0.25">
      <c r="A7" s="90" t="s">
        <v>7</v>
      </c>
      <c r="B7" s="34" t="s">
        <v>60</v>
      </c>
      <c r="C7" s="37" t="s">
        <v>94</v>
      </c>
      <c r="D7" s="30" t="s">
        <v>211</v>
      </c>
      <c r="E7" s="70"/>
      <c r="F7" s="70"/>
      <c r="G7" s="70"/>
      <c r="H7" s="70"/>
      <c r="I7" s="70"/>
      <c r="J7" s="70"/>
      <c r="K7" s="70"/>
      <c r="L7" s="70"/>
      <c r="M7" s="70"/>
      <c r="N7" s="70"/>
      <c r="O7" s="70"/>
      <c r="P7" s="70"/>
      <c r="Q7" s="70"/>
      <c r="R7" s="70"/>
      <c r="S7" s="70"/>
      <c r="T7" s="70"/>
      <c r="U7" s="70"/>
    </row>
    <row r="8" spans="1:21" ht="67.5" x14ac:dyDescent="0.25">
      <c r="A8" s="90" t="s">
        <v>84</v>
      </c>
      <c r="B8" s="35" t="s">
        <v>61</v>
      </c>
      <c r="C8" s="37" t="s">
        <v>95</v>
      </c>
      <c r="D8" s="30" t="s">
        <v>117</v>
      </c>
      <c r="E8" s="70"/>
      <c r="F8" s="70"/>
      <c r="G8" s="70"/>
      <c r="H8" s="70"/>
      <c r="I8" s="70"/>
      <c r="J8" s="70"/>
      <c r="K8" s="70"/>
      <c r="L8" s="70"/>
      <c r="M8" s="70"/>
      <c r="N8" s="70"/>
      <c r="O8" s="70"/>
      <c r="P8" s="70"/>
      <c r="Q8" s="70"/>
      <c r="R8" s="70"/>
      <c r="S8" s="70"/>
      <c r="T8" s="70"/>
      <c r="U8" s="70"/>
    </row>
    <row r="9" spans="1:21" ht="20.25" x14ac:dyDescent="0.25">
      <c r="A9" s="90"/>
      <c r="B9" s="90"/>
      <c r="C9" s="92"/>
      <c r="D9" s="92"/>
      <c r="E9" s="70"/>
      <c r="F9" s="70"/>
      <c r="G9" s="70"/>
      <c r="H9" s="70"/>
      <c r="I9" s="70"/>
      <c r="J9" s="70"/>
      <c r="K9" s="70"/>
      <c r="L9" s="70"/>
      <c r="M9" s="70"/>
      <c r="N9" s="70"/>
      <c r="O9" s="70"/>
      <c r="P9" s="70"/>
      <c r="Q9" s="70"/>
      <c r="R9" s="70"/>
      <c r="S9" s="70"/>
      <c r="T9" s="70"/>
      <c r="U9" s="70"/>
    </row>
    <row r="10" spans="1:21" ht="16.5" x14ac:dyDescent="0.25">
      <c r="A10" s="90"/>
      <c r="B10" s="93"/>
      <c r="C10" s="93"/>
      <c r="D10" s="93"/>
      <c r="E10" s="70"/>
      <c r="F10" s="70"/>
      <c r="G10" s="70"/>
      <c r="H10" s="70"/>
      <c r="I10" s="70"/>
      <c r="J10" s="70"/>
      <c r="K10" s="70"/>
      <c r="L10" s="70"/>
      <c r="M10" s="70"/>
      <c r="N10" s="70"/>
      <c r="O10" s="70"/>
      <c r="P10" s="70"/>
      <c r="Q10" s="70"/>
      <c r="R10" s="70"/>
      <c r="S10" s="70"/>
      <c r="T10" s="70"/>
      <c r="U10" s="70"/>
    </row>
    <row r="11" spans="1:21" x14ac:dyDescent="0.25">
      <c r="A11" s="90"/>
      <c r="B11" s="90" t="s">
        <v>90</v>
      </c>
      <c r="C11" s="90" t="s">
        <v>143</v>
      </c>
      <c r="D11" s="90" t="s">
        <v>150</v>
      </c>
      <c r="E11" s="70"/>
      <c r="F11" s="70"/>
      <c r="G11" s="70"/>
      <c r="H11" s="70"/>
      <c r="I11" s="70"/>
      <c r="J11" s="70"/>
      <c r="K11" s="70"/>
      <c r="L11" s="70"/>
      <c r="M11" s="70"/>
      <c r="N11" s="70"/>
      <c r="O11" s="70"/>
      <c r="P11" s="70"/>
      <c r="Q11" s="70"/>
      <c r="R11" s="70"/>
      <c r="S11" s="70"/>
      <c r="T11" s="70"/>
      <c r="U11" s="70"/>
    </row>
    <row r="12" spans="1:21" x14ac:dyDescent="0.25">
      <c r="A12" s="90"/>
      <c r="B12" s="90" t="s">
        <v>88</v>
      </c>
      <c r="C12" s="90" t="s">
        <v>147</v>
      </c>
      <c r="D12" s="90" t="s">
        <v>151</v>
      </c>
      <c r="E12" s="70"/>
      <c r="F12" s="70"/>
      <c r="G12" s="70"/>
      <c r="H12" s="70"/>
      <c r="I12" s="70"/>
      <c r="J12" s="70"/>
      <c r="K12" s="70"/>
      <c r="L12" s="70"/>
      <c r="M12" s="70"/>
      <c r="N12" s="70"/>
      <c r="O12" s="70"/>
      <c r="P12" s="70"/>
      <c r="Q12" s="70"/>
      <c r="R12" s="70"/>
      <c r="S12" s="70"/>
      <c r="T12" s="70"/>
      <c r="U12" s="70"/>
    </row>
    <row r="13" spans="1:21" x14ac:dyDescent="0.25">
      <c r="A13" s="90"/>
      <c r="B13" s="90"/>
      <c r="C13" s="90" t="s">
        <v>146</v>
      </c>
      <c r="D13" s="90" t="s">
        <v>152</v>
      </c>
      <c r="E13" s="70"/>
      <c r="F13" s="70"/>
      <c r="G13" s="70"/>
      <c r="H13" s="70"/>
      <c r="I13" s="70"/>
      <c r="J13" s="70"/>
      <c r="K13" s="70"/>
      <c r="L13" s="70"/>
      <c r="M13" s="70"/>
      <c r="N13" s="70"/>
      <c r="O13" s="70"/>
      <c r="P13" s="70"/>
      <c r="Q13" s="70"/>
      <c r="R13" s="70"/>
      <c r="S13" s="70"/>
      <c r="T13" s="70"/>
      <c r="U13" s="70"/>
    </row>
    <row r="14" spans="1:21" x14ac:dyDescent="0.25">
      <c r="A14" s="90"/>
      <c r="B14" s="90"/>
      <c r="C14" s="90" t="s">
        <v>148</v>
      </c>
      <c r="D14" s="90" t="s">
        <v>153</v>
      </c>
      <c r="E14" s="70"/>
      <c r="F14" s="70"/>
      <c r="G14" s="70"/>
      <c r="H14" s="70"/>
      <c r="I14" s="70"/>
      <c r="J14" s="70"/>
      <c r="K14" s="70"/>
      <c r="L14" s="70"/>
      <c r="M14" s="70"/>
      <c r="N14" s="70"/>
      <c r="O14" s="70"/>
      <c r="P14" s="70"/>
      <c r="Q14" s="70"/>
      <c r="R14" s="70"/>
      <c r="S14" s="70"/>
      <c r="T14" s="70"/>
      <c r="U14" s="70"/>
    </row>
    <row r="15" spans="1:21" x14ac:dyDescent="0.25">
      <c r="A15" s="90"/>
      <c r="B15" s="90"/>
      <c r="C15" s="90" t="s">
        <v>149</v>
      </c>
      <c r="D15" s="90" t="s">
        <v>154</v>
      </c>
      <c r="E15" s="70"/>
      <c r="F15" s="70"/>
      <c r="G15" s="70"/>
      <c r="H15" s="70"/>
      <c r="I15" s="70"/>
      <c r="J15" s="70"/>
      <c r="K15" s="70"/>
      <c r="L15" s="70"/>
      <c r="M15" s="70"/>
      <c r="N15" s="70"/>
      <c r="O15" s="70"/>
      <c r="P15" s="70"/>
      <c r="Q15" s="70"/>
      <c r="R15" s="70"/>
      <c r="S15" s="70"/>
      <c r="T15" s="70"/>
      <c r="U15" s="70"/>
    </row>
    <row r="16" spans="1:21" x14ac:dyDescent="0.25">
      <c r="A16" s="90"/>
      <c r="B16" s="90"/>
      <c r="C16" s="90"/>
      <c r="D16" s="90"/>
      <c r="E16" s="70"/>
      <c r="F16" s="70"/>
      <c r="G16" s="70"/>
      <c r="H16" s="70"/>
      <c r="I16" s="70"/>
      <c r="J16" s="70"/>
      <c r="K16" s="70"/>
      <c r="L16" s="70"/>
      <c r="M16" s="70"/>
      <c r="N16" s="70"/>
      <c r="O16" s="70"/>
    </row>
    <row r="17" spans="1:15" x14ac:dyDescent="0.25">
      <c r="A17" s="90"/>
      <c r="B17" s="90"/>
      <c r="C17" s="90"/>
      <c r="D17" s="90"/>
      <c r="E17" s="70"/>
      <c r="F17" s="70"/>
      <c r="G17" s="70"/>
      <c r="H17" s="70"/>
      <c r="I17" s="70"/>
      <c r="J17" s="70"/>
      <c r="K17" s="70"/>
      <c r="L17" s="70"/>
      <c r="M17" s="70"/>
      <c r="N17" s="70"/>
      <c r="O17" s="70"/>
    </row>
    <row r="18" spans="1:15" x14ac:dyDescent="0.25">
      <c r="A18" s="90"/>
      <c r="B18" s="94"/>
      <c r="C18" s="94"/>
      <c r="D18" s="94"/>
      <c r="E18" s="70"/>
      <c r="F18" s="70"/>
      <c r="G18" s="70"/>
      <c r="H18" s="70"/>
      <c r="I18" s="70"/>
      <c r="J18" s="70"/>
      <c r="K18" s="70"/>
      <c r="L18" s="70"/>
      <c r="M18" s="70"/>
      <c r="N18" s="70"/>
      <c r="O18" s="70"/>
    </row>
    <row r="19" spans="1:15" x14ac:dyDescent="0.25">
      <c r="A19" s="90"/>
      <c r="B19" s="94"/>
      <c r="C19" s="94"/>
      <c r="D19" s="94"/>
      <c r="E19" s="70"/>
      <c r="F19" s="70"/>
      <c r="G19" s="70"/>
      <c r="H19" s="70"/>
      <c r="I19" s="70"/>
      <c r="J19" s="70"/>
      <c r="K19" s="70"/>
      <c r="L19" s="70"/>
      <c r="M19" s="70"/>
      <c r="N19" s="70"/>
      <c r="O19" s="70"/>
    </row>
    <row r="20" spans="1:15" x14ac:dyDescent="0.25">
      <c r="A20" s="90"/>
      <c r="B20" s="94"/>
      <c r="C20" s="94"/>
      <c r="D20" s="94"/>
      <c r="E20" s="70"/>
      <c r="F20" s="70"/>
      <c r="G20" s="70"/>
      <c r="H20" s="70"/>
      <c r="I20" s="70"/>
      <c r="J20" s="70"/>
      <c r="K20" s="70"/>
      <c r="L20" s="70"/>
      <c r="M20" s="70"/>
      <c r="N20" s="70"/>
      <c r="O20" s="70"/>
    </row>
    <row r="21" spans="1:15" x14ac:dyDescent="0.25">
      <c r="A21" s="90"/>
      <c r="B21" s="94"/>
      <c r="C21" s="94"/>
      <c r="D21" s="94"/>
      <c r="E21" s="70"/>
      <c r="F21" s="70"/>
      <c r="G21" s="70"/>
      <c r="H21" s="70"/>
      <c r="I21" s="70"/>
      <c r="J21" s="70"/>
      <c r="K21" s="70"/>
      <c r="L21" s="70"/>
      <c r="M21" s="70"/>
      <c r="N21" s="70"/>
      <c r="O21" s="70"/>
    </row>
    <row r="22" spans="1:15" ht="20.25" x14ac:dyDescent="0.25">
      <c r="A22" s="90"/>
      <c r="B22" s="90"/>
      <c r="C22" s="92"/>
      <c r="D22" s="92"/>
      <c r="E22" s="70"/>
      <c r="F22" s="70"/>
      <c r="G22" s="70"/>
      <c r="H22" s="70"/>
      <c r="I22" s="70"/>
      <c r="J22" s="70"/>
      <c r="K22" s="70"/>
      <c r="L22" s="70"/>
      <c r="M22" s="70"/>
      <c r="N22" s="70"/>
      <c r="O22" s="70"/>
    </row>
    <row r="23" spans="1:15" ht="20.25" x14ac:dyDescent="0.25">
      <c r="A23" s="90"/>
      <c r="B23" s="90"/>
      <c r="C23" s="92"/>
      <c r="D23" s="92"/>
      <c r="E23" s="70"/>
      <c r="F23" s="70"/>
      <c r="G23" s="70"/>
      <c r="H23" s="70"/>
      <c r="I23" s="70"/>
      <c r="J23" s="70"/>
      <c r="K23" s="70"/>
      <c r="L23" s="70"/>
      <c r="M23" s="70"/>
      <c r="N23" s="70"/>
      <c r="O23" s="70"/>
    </row>
    <row r="24" spans="1:15" ht="20.25" x14ac:dyDescent="0.25">
      <c r="A24" s="90"/>
      <c r="B24" s="90"/>
      <c r="C24" s="92"/>
      <c r="D24" s="92"/>
      <c r="E24" s="70"/>
      <c r="F24" s="70"/>
      <c r="G24" s="70"/>
      <c r="H24" s="70"/>
      <c r="I24" s="70"/>
      <c r="J24" s="70"/>
      <c r="K24" s="70"/>
      <c r="L24" s="70"/>
      <c r="M24" s="70"/>
      <c r="N24" s="70"/>
      <c r="O24" s="70"/>
    </row>
    <row r="25" spans="1:15" ht="20.25" x14ac:dyDescent="0.25">
      <c r="A25" s="90"/>
      <c r="B25" s="90"/>
      <c r="C25" s="92"/>
      <c r="D25" s="92"/>
      <c r="E25" s="70"/>
      <c r="F25" s="70"/>
      <c r="G25" s="70"/>
      <c r="H25" s="70"/>
      <c r="I25" s="70"/>
      <c r="J25" s="70"/>
      <c r="K25" s="70"/>
      <c r="L25" s="70"/>
      <c r="M25" s="70"/>
      <c r="N25" s="70"/>
      <c r="O25" s="70"/>
    </row>
    <row r="26" spans="1:15" ht="20.25" x14ac:dyDescent="0.25">
      <c r="A26" s="90"/>
      <c r="B26" s="90"/>
      <c r="C26" s="92"/>
      <c r="D26" s="92"/>
      <c r="E26" s="70"/>
      <c r="F26" s="70"/>
      <c r="G26" s="70"/>
      <c r="H26" s="70"/>
      <c r="I26" s="70"/>
      <c r="J26" s="70"/>
      <c r="K26" s="70"/>
      <c r="L26" s="70"/>
      <c r="M26" s="70"/>
      <c r="N26" s="70"/>
      <c r="O26" s="70"/>
    </row>
    <row r="27" spans="1:15" ht="20.25" x14ac:dyDescent="0.25">
      <c r="A27" s="90"/>
      <c r="B27" s="90"/>
      <c r="C27" s="92"/>
      <c r="D27" s="92"/>
      <c r="E27" s="70"/>
      <c r="F27" s="70"/>
      <c r="G27" s="70"/>
      <c r="H27" s="70"/>
      <c r="I27" s="70"/>
      <c r="J27" s="70"/>
      <c r="K27" s="70"/>
      <c r="L27" s="70"/>
      <c r="M27" s="70"/>
      <c r="N27" s="70"/>
      <c r="O27" s="70"/>
    </row>
    <row r="28" spans="1:15" ht="20.25" x14ac:dyDescent="0.25">
      <c r="A28" s="90"/>
      <c r="B28" s="90"/>
      <c r="C28" s="92"/>
      <c r="D28" s="92"/>
      <c r="E28" s="70"/>
      <c r="F28" s="70"/>
      <c r="G28" s="70"/>
      <c r="H28" s="70"/>
      <c r="I28" s="70"/>
      <c r="J28" s="70"/>
      <c r="K28" s="70"/>
      <c r="L28" s="70"/>
      <c r="M28" s="70"/>
      <c r="N28" s="70"/>
      <c r="O28" s="70"/>
    </row>
    <row r="29" spans="1:15" ht="20.25" x14ac:dyDescent="0.25">
      <c r="A29" s="90"/>
      <c r="B29" s="90"/>
      <c r="C29" s="92"/>
      <c r="D29" s="92"/>
      <c r="E29" s="70"/>
      <c r="F29" s="70"/>
      <c r="G29" s="70"/>
      <c r="H29" s="70"/>
      <c r="I29" s="70"/>
      <c r="J29" s="70"/>
      <c r="K29" s="70"/>
      <c r="L29" s="70"/>
      <c r="M29" s="70"/>
      <c r="N29" s="70"/>
      <c r="O29" s="70"/>
    </row>
    <row r="30" spans="1:15" ht="20.25" x14ac:dyDescent="0.25">
      <c r="A30" s="90"/>
      <c r="B30" s="90"/>
      <c r="C30" s="92"/>
      <c r="D30" s="92"/>
      <c r="E30" s="70"/>
      <c r="F30" s="70"/>
      <c r="G30" s="70"/>
      <c r="H30" s="70"/>
      <c r="I30" s="70"/>
      <c r="J30" s="70"/>
      <c r="K30" s="70"/>
      <c r="L30" s="70"/>
      <c r="M30" s="70"/>
      <c r="N30" s="70"/>
      <c r="O30" s="70"/>
    </row>
    <row r="31" spans="1:15" ht="20.25" x14ac:dyDescent="0.25">
      <c r="A31" s="90"/>
      <c r="B31" s="90"/>
      <c r="C31" s="92"/>
      <c r="D31" s="92"/>
      <c r="E31" s="70"/>
      <c r="F31" s="70"/>
      <c r="G31" s="70"/>
      <c r="H31" s="70"/>
      <c r="I31" s="70"/>
      <c r="J31" s="70"/>
      <c r="K31" s="70"/>
      <c r="L31" s="70"/>
      <c r="M31" s="70"/>
      <c r="N31" s="70"/>
      <c r="O31" s="70"/>
    </row>
    <row r="32" spans="1:15" ht="20.25" x14ac:dyDescent="0.25">
      <c r="A32" s="90"/>
      <c r="B32" s="90"/>
      <c r="C32" s="92"/>
      <c r="D32" s="92"/>
      <c r="E32" s="70"/>
      <c r="F32" s="70"/>
      <c r="G32" s="70"/>
      <c r="H32" s="70"/>
      <c r="I32" s="70"/>
      <c r="J32" s="70"/>
      <c r="K32" s="70"/>
      <c r="L32" s="70"/>
      <c r="M32" s="70"/>
      <c r="N32" s="70"/>
      <c r="O32" s="70"/>
    </row>
    <row r="33" spans="1:15" ht="20.25" x14ac:dyDescent="0.25">
      <c r="A33" s="90"/>
      <c r="B33" s="90"/>
      <c r="C33" s="92"/>
      <c r="D33" s="92"/>
      <c r="E33" s="70"/>
      <c r="F33" s="70"/>
      <c r="G33" s="70"/>
      <c r="H33" s="70"/>
      <c r="I33" s="70"/>
      <c r="J33" s="70"/>
      <c r="K33" s="70"/>
      <c r="L33" s="70"/>
      <c r="M33" s="70"/>
      <c r="N33" s="70"/>
      <c r="O33" s="70"/>
    </row>
    <row r="34" spans="1:15" ht="20.25" x14ac:dyDescent="0.25">
      <c r="A34" s="90"/>
      <c r="B34" s="90"/>
      <c r="C34" s="92"/>
      <c r="D34" s="92"/>
      <c r="E34" s="70"/>
      <c r="F34" s="70"/>
      <c r="G34" s="70"/>
      <c r="H34" s="70"/>
      <c r="I34" s="70"/>
      <c r="J34" s="70"/>
      <c r="K34" s="70"/>
      <c r="L34" s="70"/>
      <c r="M34" s="70"/>
      <c r="N34" s="70"/>
      <c r="O34" s="70"/>
    </row>
    <row r="35" spans="1:15" ht="20.25" x14ac:dyDescent="0.25">
      <c r="A35" s="90"/>
      <c r="B35" s="90"/>
      <c r="C35" s="92"/>
      <c r="D35" s="92"/>
      <c r="E35" s="70"/>
      <c r="F35" s="70"/>
      <c r="G35" s="70"/>
      <c r="H35" s="70"/>
      <c r="I35" s="70"/>
      <c r="J35" s="70"/>
      <c r="K35" s="70"/>
      <c r="L35" s="70"/>
      <c r="M35" s="70"/>
      <c r="N35" s="70"/>
      <c r="O35" s="70"/>
    </row>
    <row r="36" spans="1:15" ht="20.25" x14ac:dyDescent="0.25">
      <c r="A36" s="90"/>
      <c r="B36" s="90"/>
      <c r="C36" s="92"/>
      <c r="D36" s="92"/>
      <c r="E36" s="70"/>
      <c r="F36" s="70"/>
      <c r="G36" s="70"/>
      <c r="H36" s="70"/>
      <c r="I36" s="70"/>
      <c r="J36" s="70"/>
      <c r="K36" s="70"/>
      <c r="L36" s="70"/>
      <c r="M36" s="70"/>
      <c r="N36" s="70"/>
      <c r="O36" s="70"/>
    </row>
    <row r="37" spans="1:15" ht="20.25" x14ac:dyDescent="0.25">
      <c r="A37" s="90"/>
      <c r="B37" s="90"/>
      <c r="C37" s="92"/>
      <c r="D37" s="92"/>
      <c r="E37" s="70"/>
      <c r="F37" s="70"/>
      <c r="G37" s="70"/>
      <c r="H37" s="70"/>
      <c r="I37" s="70"/>
      <c r="J37" s="70"/>
      <c r="K37" s="70"/>
      <c r="L37" s="70"/>
      <c r="M37" s="70"/>
      <c r="N37" s="70"/>
      <c r="O37" s="70"/>
    </row>
    <row r="38" spans="1:15" ht="20.25" x14ac:dyDescent="0.25">
      <c r="A38" s="90"/>
      <c r="B38" s="90"/>
      <c r="C38" s="92"/>
      <c r="D38" s="92"/>
      <c r="E38" s="70"/>
      <c r="F38" s="70"/>
      <c r="G38" s="70"/>
      <c r="H38" s="70"/>
      <c r="I38" s="70"/>
      <c r="J38" s="70"/>
      <c r="K38" s="70"/>
      <c r="L38" s="70"/>
      <c r="M38" s="70"/>
      <c r="N38" s="70"/>
      <c r="O38" s="70"/>
    </row>
    <row r="39" spans="1:15" ht="20.25" x14ac:dyDescent="0.25">
      <c r="A39" s="90"/>
      <c r="B39" s="90"/>
      <c r="C39" s="92"/>
      <c r="D39" s="92"/>
      <c r="E39" s="70"/>
      <c r="F39" s="70"/>
      <c r="G39" s="70"/>
      <c r="H39" s="70"/>
      <c r="I39" s="70"/>
      <c r="J39" s="70"/>
      <c r="K39" s="70"/>
      <c r="L39" s="70"/>
      <c r="M39" s="70"/>
      <c r="N39" s="70"/>
      <c r="O39" s="70"/>
    </row>
    <row r="40" spans="1:15" ht="20.25" x14ac:dyDescent="0.25">
      <c r="A40" s="90"/>
      <c r="B40" s="90"/>
      <c r="C40" s="92"/>
      <c r="D40" s="92"/>
      <c r="E40" s="70"/>
      <c r="F40" s="70"/>
      <c r="G40" s="70"/>
      <c r="H40" s="70"/>
      <c r="I40" s="70"/>
      <c r="J40" s="70"/>
      <c r="K40" s="70"/>
      <c r="L40" s="70"/>
      <c r="M40" s="70"/>
      <c r="N40" s="70"/>
      <c r="O40" s="70"/>
    </row>
    <row r="41" spans="1:15" ht="20.25" x14ac:dyDescent="0.25">
      <c r="A41" s="90"/>
      <c r="B41" s="90"/>
      <c r="C41" s="92"/>
      <c r="D41" s="92"/>
      <c r="E41" s="70"/>
      <c r="F41" s="70"/>
      <c r="G41" s="70"/>
      <c r="H41" s="70"/>
      <c r="I41" s="70"/>
      <c r="J41" s="70"/>
      <c r="K41" s="70"/>
      <c r="L41" s="70"/>
      <c r="M41" s="70"/>
      <c r="N41" s="70"/>
      <c r="O41" s="70"/>
    </row>
    <row r="42" spans="1:15" ht="20.25" x14ac:dyDescent="0.25">
      <c r="A42" s="90"/>
      <c r="B42" s="90"/>
      <c r="C42" s="92"/>
      <c r="D42" s="92"/>
      <c r="E42" s="70"/>
      <c r="F42" s="70"/>
      <c r="G42" s="70"/>
      <c r="H42" s="70"/>
      <c r="I42" s="70"/>
      <c r="J42" s="70"/>
      <c r="K42" s="70"/>
      <c r="L42" s="70"/>
      <c r="M42" s="70"/>
      <c r="N42" s="70"/>
      <c r="O42" s="70"/>
    </row>
    <row r="43" spans="1:15" ht="20.25" x14ac:dyDescent="0.25">
      <c r="A43" s="90"/>
      <c r="B43" s="90"/>
      <c r="C43" s="92"/>
      <c r="D43" s="92"/>
      <c r="E43" s="70"/>
      <c r="F43" s="70"/>
      <c r="G43" s="70"/>
      <c r="H43" s="70"/>
      <c r="I43" s="70"/>
      <c r="J43" s="70"/>
      <c r="K43" s="70"/>
      <c r="L43" s="70"/>
      <c r="M43" s="70"/>
      <c r="N43" s="70"/>
      <c r="O43" s="70"/>
    </row>
    <row r="44" spans="1:15" ht="20.25" x14ac:dyDescent="0.25">
      <c r="A44" s="90"/>
      <c r="B44" s="90"/>
      <c r="C44" s="92"/>
      <c r="D44" s="92"/>
      <c r="E44" s="70"/>
      <c r="F44" s="70"/>
      <c r="G44" s="70"/>
      <c r="H44" s="70"/>
      <c r="I44" s="70"/>
      <c r="J44" s="70"/>
      <c r="K44" s="70"/>
      <c r="L44" s="70"/>
      <c r="M44" s="70"/>
      <c r="N44" s="70"/>
      <c r="O44" s="70"/>
    </row>
    <row r="45" spans="1:15" ht="20.25" x14ac:dyDescent="0.25">
      <c r="A45" s="90"/>
      <c r="B45" s="90"/>
      <c r="C45" s="92"/>
      <c r="D45" s="92"/>
      <c r="E45" s="70"/>
      <c r="F45" s="70"/>
      <c r="G45" s="70"/>
      <c r="H45" s="70"/>
      <c r="I45" s="70"/>
      <c r="J45" s="70"/>
      <c r="K45" s="70"/>
      <c r="L45" s="70"/>
      <c r="M45" s="70"/>
      <c r="N45" s="70"/>
      <c r="O45" s="70"/>
    </row>
    <row r="46" spans="1:15" ht="20.25" x14ac:dyDescent="0.25">
      <c r="A46" s="90"/>
      <c r="B46" s="90"/>
      <c r="C46" s="92"/>
      <c r="D46" s="92"/>
      <c r="E46" s="70"/>
      <c r="F46" s="70"/>
      <c r="G46" s="70"/>
      <c r="H46" s="70"/>
      <c r="I46" s="70"/>
      <c r="J46" s="70"/>
      <c r="K46" s="70"/>
      <c r="L46" s="70"/>
      <c r="M46" s="70"/>
      <c r="N46" s="70"/>
      <c r="O46" s="70"/>
    </row>
    <row r="47" spans="1:15" ht="20.25" x14ac:dyDescent="0.25">
      <c r="A47" s="90"/>
      <c r="B47" s="90"/>
      <c r="C47" s="92"/>
      <c r="D47" s="92"/>
      <c r="E47" s="70"/>
      <c r="F47" s="70"/>
      <c r="G47" s="70"/>
      <c r="H47" s="70"/>
      <c r="I47" s="70"/>
      <c r="J47" s="70"/>
      <c r="K47" s="70"/>
      <c r="L47" s="70"/>
      <c r="M47" s="70"/>
      <c r="N47" s="70"/>
      <c r="O47" s="70"/>
    </row>
    <row r="48" spans="1:15" ht="20.25" x14ac:dyDescent="0.25">
      <c r="A48" s="90"/>
      <c r="B48" s="90"/>
      <c r="C48" s="92"/>
      <c r="D48" s="92"/>
      <c r="E48" s="70"/>
      <c r="F48" s="70"/>
      <c r="G48" s="70"/>
      <c r="H48" s="70"/>
      <c r="I48" s="70"/>
      <c r="J48" s="70"/>
      <c r="K48" s="70"/>
      <c r="L48" s="70"/>
      <c r="M48" s="70"/>
      <c r="N48" s="70"/>
      <c r="O48" s="70"/>
    </row>
    <row r="49" spans="1:15" ht="20.25" x14ac:dyDescent="0.25">
      <c r="A49" s="90"/>
      <c r="B49" s="90"/>
      <c r="C49" s="92"/>
      <c r="D49" s="92"/>
      <c r="E49" s="70"/>
      <c r="F49" s="70"/>
      <c r="G49" s="70"/>
      <c r="H49" s="70"/>
      <c r="I49" s="70"/>
      <c r="J49" s="70"/>
      <c r="K49" s="70"/>
      <c r="L49" s="70"/>
      <c r="M49" s="70"/>
      <c r="N49" s="70"/>
      <c r="O49" s="70"/>
    </row>
    <row r="50" spans="1:15" ht="20.25" x14ac:dyDescent="0.25">
      <c r="A50" s="90"/>
      <c r="B50" s="90"/>
      <c r="C50" s="92"/>
      <c r="D50" s="92"/>
      <c r="E50" s="70"/>
      <c r="F50" s="70"/>
      <c r="G50" s="70"/>
      <c r="H50" s="70"/>
      <c r="I50" s="70"/>
      <c r="J50" s="70"/>
      <c r="K50" s="70"/>
      <c r="L50" s="70"/>
      <c r="M50" s="70"/>
      <c r="N50" s="70"/>
      <c r="O50" s="70"/>
    </row>
    <row r="51" spans="1:15" ht="20.25" x14ac:dyDescent="0.25">
      <c r="A51" s="90"/>
      <c r="B51" s="90"/>
      <c r="C51" s="92"/>
      <c r="D51" s="92"/>
      <c r="E51" s="70"/>
      <c r="F51" s="70"/>
      <c r="G51" s="70"/>
      <c r="H51" s="70"/>
      <c r="I51" s="70"/>
      <c r="J51" s="70"/>
      <c r="K51" s="70"/>
      <c r="L51" s="70"/>
      <c r="M51" s="70"/>
      <c r="N51" s="70"/>
      <c r="O51" s="70"/>
    </row>
    <row r="52" spans="1:15" ht="20.25" x14ac:dyDescent="0.25">
      <c r="A52" s="90"/>
      <c r="B52" s="20"/>
      <c r="C52" s="26"/>
      <c r="D52" s="26"/>
    </row>
    <row r="53" spans="1:15" ht="20.25" x14ac:dyDescent="0.25">
      <c r="A53" s="90"/>
      <c r="B53" s="20"/>
      <c r="C53" s="26"/>
      <c r="D53" s="26"/>
    </row>
    <row r="54" spans="1:15" ht="20.25" x14ac:dyDescent="0.25">
      <c r="A54" s="90"/>
      <c r="B54" s="20"/>
      <c r="C54" s="26"/>
      <c r="D54" s="26"/>
    </row>
    <row r="55" spans="1:15" ht="20.25" x14ac:dyDescent="0.25">
      <c r="A55" s="90"/>
      <c r="B55" s="20"/>
      <c r="C55" s="26"/>
      <c r="D55" s="26"/>
    </row>
    <row r="56" spans="1:15" ht="20.25" x14ac:dyDescent="0.25">
      <c r="A56" s="90"/>
      <c r="B56" s="20"/>
      <c r="C56" s="26"/>
      <c r="D56" s="26"/>
    </row>
    <row r="57" spans="1:15" ht="20.25" x14ac:dyDescent="0.25">
      <c r="A57" s="90"/>
      <c r="B57" s="20"/>
      <c r="C57" s="26"/>
      <c r="D57" s="26"/>
    </row>
    <row r="58" spans="1:15" ht="20.25" x14ac:dyDescent="0.25">
      <c r="A58" s="90"/>
      <c r="B58" s="20"/>
      <c r="C58" s="26"/>
      <c r="D58" s="26"/>
    </row>
    <row r="59" spans="1:15" ht="20.25" x14ac:dyDescent="0.25">
      <c r="A59" s="90"/>
      <c r="B59" s="20"/>
      <c r="C59" s="26"/>
      <c r="D59" s="26"/>
    </row>
    <row r="60" spans="1:15" ht="20.25" x14ac:dyDescent="0.25">
      <c r="A60" s="90"/>
      <c r="B60" s="20"/>
      <c r="C60" s="26"/>
      <c r="D60" s="26"/>
    </row>
    <row r="61" spans="1:15" ht="20.25" x14ac:dyDescent="0.25">
      <c r="A61" s="90"/>
      <c r="B61" s="20"/>
      <c r="C61" s="26"/>
      <c r="D61" s="26"/>
    </row>
    <row r="62" spans="1:15" ht="20.25" x14ac:dyDescent="0.25">
      <c r="A62" s="90"/>
      <c r="B62" s="20"/>
      <c r="C62" s="26"/>
      <c r="D62" s="26"/>
    </row>
    <row r="63" spans="1:15" ht="20.25" x14ac:dyDescent="0.25">
      <c r="A63" s="90"/>
      <c r="B63" s="20"/>
      <c r="C63" s="26"/>
      <c r="D63" s="26"/>
    </row>
    <row r="64" spans="1:15" ht="20.25" x14ac:dyDescent="0.25">
      <c r="A64" s="90"/>
      <c r="B64" s="20"/>
      <c r="C64" s="26"/>
      <c r="D64" s="26"/>
    </row>
    <row r="65" spans="1:4" ht="20.25" x14ac:dyDescent="0.25">
      <c r="A65" s="90"/>
      <c r="B65" s="20"/>
      <c r="C65" s="26"/>
      <c r="D65" s="26"/>
    </row>
    <row r="66" spans="1:4" ht="20.25" x14ac:dyDescent="0.25">
      <c r="A66" s="90"/>
      <c r="B66" s="20"/>
      <c r="C66" s="26"/>
      <c r="D66" s="26"/>
    </row>
    <row r="67" spans="1:4" ht="20.25" x14ac:dyDescent="0.25">
      <c r="A67" s="90"/>
      <c r="B67" s="20"/>
      <c r="C67" s="26"/>
      <c r="D67" s="26"/>
    </row>
    <row r="68" spans="1:4" ht="20.25" x14ac:dyDescent="0.25">
      <c r="A68" s="90"/>
      <c r="B68" s="20"/>
      <c r="C68" s="26"/>
      <c r="D68" s="26"/>
    </row>
    <row r="69" spans="1:4" ht="20.25" x14ac:dyDescent="0.25">
      <c r="A69" s="90"/>
      <c r="B69" s="20"/>
      <c r="C69" s="26"/>
      <c r="D69" s="26"/>
    </row>
    <row r="70" spans="1:4" ht="20.25" x14ac:dyDescent="0.25">
      <c r="A70" s="90"/>
      <c r="B70" s="20"/>
      <c r="C70" s="26"/>
      <c r="D70" s="26"/>
    </row>
    <row r="71" spans="1:4" ht="20.25" x14ac:dyDescent="0.25">
      <c r="A71" s="90"/>
      <c r="B71" s="20"/>
      <c r="C71" s="26"/>
      <c r="D71" s="26"/>
    </row>
    <row r="72" spans="1:4" ht="20.25" x14ac:dyDescent="0.25">
      <c r="A72" s="90"/>
      <c r="B72" s="20"/>
      <c r="C72" s="26"/>
      <c r="D72" s="26"/>
    </row>
    <row r="73" spans="1:4" ht="20.25" x14ac:dyDescent="0.25">
      <c r="A73" s="90"/>
      <c r="B73" s="20"/>
      <c r="C73" s="26"/>
      <c r="D73" s="26"/>
    </row>
    <row r="74" spans="1:4" ht="20.25" x14ac:dyDescent="0.25">
      <c r="A74" s="90"/>
      <c r="B74" s="20"/>
      <c r="C74" s="26"/>
      <c r="D74" s="26"/>
    </row>
    <row r="75" spans="1:4" ht="20.25" x14ac:dyDescent="0.25">
      <c r="A75" s="90"/>
      <c r="B75" s="20"/>
      <c r="C75" s="26"/>
      <c r="D75" s="26"/>
    </row>
    <row r="76" spans="1:4" ht="20.25" x14ac:dyDescent="0.25">
      <c r="A76" s="90"/>
      <c r="B76" s="20"/>
      <c r="C76" s="26"/>
      <c r="D76" s="26"/>
    </row>
    <row r="77" spans="1:4" ht="20.25" x14ac:dyDescent="0.25">
      <c r="A77" s="90"/>
      <c r="B77" s="20"/>
      <c r="C77" s="26"/>
      <c r="D77" s="26"/>
    </row>
    <row r="78" spans="1:4" ht="20.25" x14ac:dyDescent="0.25">
      <c r="A78" s="90"/>
      <c r="B78" s="20"/>
      <c r="C78" s="26"/>
      <c r="D78" s="26"/>
    </row>
    <row r="79" spans="1:4" ht="20.25" x14ac:dyDescent="0.25">
      <c r="A79" s="90"/>
      <c r="B79" s="20"/>
      <c r="C79" s="26"/>
      <c r="D79" s="26"/>
    </row>
    <row r="80" spans="1:4" ht="20.25" x14ac:dyDescent="0.25">
      <c r="A80" s="90"/>
      <c r="B80" s="20"/>
      <c r="C80" s="26"/>
      <c r="D80" s="26"/>
    </row>
    <row r="81" spans="1:4" ht="20.25" x14ac:dyDescent="0.25">
      <c r="A81" s="90"/>
      <c r="B81" s="20"/>
      <c r="C81" s="26"/>
      <c r="D81" s="26"/>
    </row>
    <row r="82" spans="1:4" ht="20.25" x14ac:dyDescent="0.25">
      <c r="A82" s="90"/>
      <c r="B82" s="20"/>
      <c r="C82" s="26"/>
      <c r="D82" s="26"/>
    </row>
    <row r="83" spans="1:4" ht="20.25" x14ac:dyDescent="0.25">
      <c r="A83" s="90"/>
      <c r="B83" s="20"/>
      <c r="C83" s="26"/>
      <c r="D83" s="26"/>
    </row>
    <row r="84" spans="1:4" ht="20.25" x14ac:dyDescent="0.25">
      <c r="A84" s="90"/>
      <c r="B84" s="20"/>
      <c r="C84" s="26"/>
      <c r="D84" s="26"/>
    </row>
    <row r="85" spans="1:4" ht="20.25" x14ac:dyDescent="0.25">
      <c r="A85" s="90"/>
      <c r="B85" s="20"/>
      <c r="C85" s="26"/>
      <c r="D85" s="26"/>
    </row>
    <row r="86" spans="1:4" ht="20.25" x14ac:dyDescent="0.25">
      <c r="A86" s="90"/>
      <c r="B86" s="20"/>
      <c r="C86" s="26"/>
      <c r="D86" s="26"/>
    </row>
    <row r="87" spans="1:4" ht="20.25" x14ac:dyDescent="0.25">
      <c r="A87" s="90"/>
      <c r="B87" s="20"/>
      <c r="C87" s="26"/>
      <c r="D87" s="26"/>
    </row>
    <row r="88" spans="1:4" ht="20.25" x14ac:dyDescent="0.25">
      <c r="A88" s="90"/>
      <c r="B88" s="20"/>
      <c r="C88" s="26"/>
      <c r="D88" s="26"/>
    </row>
    <row r="89" spans="1:4" ht="20.25" x14ac:dyDescent="0.25">
      <c r="A89" s="90"/>
      <c r="B89" s="20"/>
      <c r="C89" s="26"/>
      <c r="D89" s="26"/>
    </row>
    <row r="90" spans="1:4" ht="20.25" x14ac:dyDescent="0.25">
      <c r="A90" s="90"/>
      <c r="B90" s="20"/>
      <c r="C90" s="26"/>
      <c r="D90" s="26"/>
    </row>
    <row r="91" spans="1:4" ht="20.25" x14ac:dyDescent="0.25">
      <c r="A91" s="90"/>
      <c r="B91" s="20"/>
      <c r="C91" s="26"/>
      <c r="D91" s="26"/>
    </row>
    <row r="92" spans="1:4" ht="20.25" x14ac:dyDescent="0.25">
      <c r="A92" s="90"/>
      <c r="B92" s="20"/>
      <c r="C92" s="26"/>
      <c r="D92" s="26"/>
    </row>
    <row r="93" spans="1:4" ht="20.25" x14ac:dyDescent="0.25">
      <c r="A93" s="90"/>
      <c r="B93" s="20"/>
      <c r="C93" s="26"/>
      <c r="D93" s="26"/>
    </row>
    <row r="94" spans="1:4" ht="20.25" x14ac:dyDescent="0.25">
      <c r="A94" s="90"/>
      <c r="B94" s="20"/>
      <c r="C94" s="26"/>
      <c r="D94" s="26"/>
    </row>
    <row r="95" spans="1:4" ht="20.25" x14ac:dyDescent="0.25">
      <c r="A95" s="90"/>
      <c r="B95" s="20"/>
      <c r="C95" s="26"/>
      <c r="D95" s="26"/>
    </row>
    <row r="96" spans="1:4" ht="20.25" x14ac:dyDescent="0.25">
      <c r="A96" s="90"/>
      <c r="B96" s="20"/>
      <c r="C96" s="26"/>
      <c r="D96" s="26"/>
    </row>
    <row r="97" spans="1:4" ht="20.25" x14ac:dyDescent="0.25">
      <c r="A97" s="90"/>
      <c r="B97" s="20"/>
      <c r="C97" s="26"/>
      <c r="D97" s="26"/>
    </row>
    <row r="98" spans="1:4" ht="20.25" x14ac:dyDescent="0.25">
      <c r="A98" s="90"/>
      <c r="B98" s="20"/>
      <c r="C98" s="26"/>
      <c r="D98" s="26"/>
    </row>
    <row r="99" spans="1:4" ht="20.25" x14ac:dyDescent="0.25">
      <c r="A99" s="90"/>
      <c r="B99" s="20"/>
      <c r="C99" s="26"/>
      <c r="D99" s="26"/>
    </row>
    <row r="100" spans="1:4" ht="20.25" x14ac:dyDescent="0.25">
      <c r="A100" s="90"/>
      <c r="B100" s="20"/>
      <c r="C100" s="26"/>
      <c r="D100" s="26"/>
    </row>
    <row r="101" spans="1:4" ht="20.25" x14ac:dyDescent="0.25">
      <c r="A101" s="90"/>
      <c r="B101" s="20"/>
      <c r="C101" s="26"/>
      <c r="D101" s="26"/>
    </row>
    <row r="102" spans="1:4" ht="20.25" x14ac:dyDescent="0.25">
      <c r="A102" s="90"/>
      <c r="B102" s="20"/>
      <c r="C102" s="26"/>
      <c r="D102" s="26"/>
    </row>
    <row r="103" spans="1:4" ht="20.25" x14ac:dyDescent="0.25">
      <c r="A103" s="90"/>
      <c r="B103" s="20"/>
      <c r="C103" s="26"/>
      <c r="D103" s="26"/>
    </row>
    <row r="104" spans="1:4" ht="20.25" x14ac:dyDescent="0.25">
      <c r="A104" s="90"/>
      <c r="B104" s="20"/>
      <c r="C104" s="26"/>
      <c r="D104" s="26"/>
    </row>
    <row r="105" spans="1:4" ht="20.25" x14ac:dyDescent="0.25">
      <c r="A105" s="90"/>
      <c r="B105" s="20"/>
      <c r="C105" s="26"/>
      <c r="D105" s="26"/>
    </row>
    <row r="106" spans="1:4" ht="20.25" x14ac:dyDescent="0.25">
      <c r="A106" s="90"/>
      <c r="B106" s="20"/>
      <c r="C106" s="26"/>
      <c r="D106" s="26"/>
    </row>
    <row r="107" spans="1:4" ht="20.25" x14ac:dyDescent="0.25">
      <c r="A107" s="90"/>
      <c r="B107" s="20"/>
      <c r="C107" s="26"/>
      <c r="D107" s="26"/>
    </row>
    <row r="108" spans="1:4" ht="20.25" x14ac:dyDescent="0.25">
      <c r="A108" s="90"/>
      <c r="B108" s="20"/>
      <c r="C108" s="26"/>
      <c r="D108" s="26"/>
    </row>
    <row r="109" spans="1:4" ht="20.25" x14ac:dyDescent="0.25">
      <c r="A109" s="90"/>
      <c r="B109" s="20"/>
      <c r="C109" s="26"/>
      <c r="D109" s="26"/>
    </row>
    <row r="110" spans="1:4" ht="20.25" x14ac:dyDescent="0.25">
      <c r="A110" s="90"/>
      <c r="B110" s="20"/>
      <c r="C110" s="26"/>
      <c r="D110" s="26"/>
    </row>
    <row r="111" spans="1:4" ht="20.25" x14ac:dyDescent="0.25">
      <c r="A111" s="90"/>
      <c r="B111" s="20"/>
      <c r="C111" s="26"/>
      <c r="D111" s="26"/>
    </row>
    <row r="112" spans="1:4" ht="20.25" x14ac:dyDescent="0.25">
      <c r="A112" s="90"/>
      <c r="B112" s="20"/>
      <c r="C112" s="26"/>
      <c r="D112" s="26"/>
    </row>
    <row r="113" spans="1:4" ht="20.25" x14ac:dyDescent="0.25">
      <c r="A113" s="90"/>
      <c r="B113" s="20"/>
      <c r="C113" s="26"/>
      <c r="D113" s="26"/>
    </row>
    <row r="114" spans="1:4" ht="20.25" x14ac:dyDescent="0.25">
      <c r="A114" s="90"/>
      <c r="B114" s="20"/>
      <c r="C114" s="26"/>
      <c r="D114" s="26"/>
    </row>
    <row r="115" spans="1:4" ht="20.25" x14ac:dyDescent="0.25">
      <c r="A115" s="90"/>
      <c r="B115" s="20"/>
      <c r="C115" s="26"/>
      <c r="D115" s="26"/>
    </row>
    <row r="116" spans="1:4" ht="20.25" x14ac:dyDescent="0.25">
      <c r="A116" s="90"/>
      <c r="B116" s="20"/>
      <c r="C116" s="26"/>
      <c r="D116" s="26"/>
    </row>
    <row r="117" spans="1:4" ht="20.25" x14ac:dyDescent="0.25">
      <c r="A117" s="90"/>
      <c r="B117" s="20"/>
      <c r="C117" s="26"/>
      <c r="D117" s="26"/>
    </row>
    <row r="118" spans="1:4" ht="20.25" x14ac:dyDescent="0.25">
      <c r="A118" s="90"/>
      <c r="B118" s="20"/>
      <c r="C118" s="26"/>
      <c r="D118" s="26"/>
    </row>
    <row r="119" spans="1:4" ht="20.25" x14ac:dyDescent="0.25">
      <c r="A119" s="90"/>
      <c r="B119" s="20"/>
      <c r="C119" s="26"/>
      <c r="D119" s="26"/>
    </row>
    <row r="120" spans="1:4" ht="20.25" x14ac:dyDescent="0.25">
      <c r="A120" s="90"/>
      <c r="B120" s="20"/>
      <c r="C120" s="26"/>
      <c r="D120" s="26"/>
    </row>
    <row r="121" spans="1:4" ht="20.25" x14ac:dyDescent="0.25">
      <c r="A121" s="90"/>
      <c r="B121" s="20"/>
      <c r="C121" s="26"/>
      <c r="D121" s="26"/>
    </row>
    <row r="122" spans="1:4" ht="20.25" x14ac:dyDescent="0.25">
      <c r="A122" s="90"/>
      <c r="B122" s="20"/>
      <c r="C122" s="26"/>
      <c r="D122" s="26"/>
    </row>
    <row r="123" spans="1:4" ht="20.25" x14ac:dyDescent="0.25">
      <c r="A123" s="90"/>
      <c r="B123" s="20"/>
      <c r="C123" s="26"/>
      <c r="D123" s="26"/>
    </row>
    <row r="124" spans="1:4" ht="20.25" x14ac:dyDescent="0.25">
      <c r="A124" s="90"/>
      <c r="B124" s="20"/>
      <c r="C124" s="26"/>
      <c r="D124" s="26"/>
    </row>
    <row r="125" spans="1:4" ht="20.25" x14ac:dyDescent="0.25">
      <c r="A125" s="90"/>
      <c r="B125" s="20"/>
      <c r="C125" s="26"/>
      <c r="D125" s="26"/>
    </row>
    <row r="126" spans="1:4" ht="20.25" x14ac:dyDescent="0.25">
      <c r="A126" s="90"/>
      <c r="B126" s="20"/>
      <c r="C126" s="26"/>
      <c r="D126" s="26"/>
    </row>
    <row r="127" spans="1:4" ht="20.25" x14ac:dyDescent="0.25">
      <c r="A127" s="90"/>
      <c r="B127" s="20"/>
      <c r="C127" s="26"/>
      <c r="D127" s="26"/>
    </row>
    <row r="128" spans="1:4" ht="20.25" x14ac:dyDescent="0.25">
      <c r="A128" s="90"/>
      <c r="B128" s="20"/>
      <c r="C128" s="26"/>
      <c r="D128" s="26"/>
    </row>
    <row r="129" spans="1:4" ht="20.25" x14ac:dyDescent="0.25">
      <c r="A129" s="90"/>
      <c r="B129" s="20"/>
      <c r="C129" s="26"/>
      <c r="D129" s="26"/>
    </row>
    <row r="130" spans="1:4" ht="20.25" x14ac:dyDescent="0.25">
      <c r="A130" s="90"/>
      <c r="B130" s="20"/>
      <c r="C130" s="26"/>
      <c r="D130" s="26"/>
    </row>
    <row r="131" spans="1:4" ht="20.25" x14ac:dyDescent="0.25">
      <c r="A131" s="90"/>
      <c r="B131" s="20"/>
      <c r="C131" s="26"/>
      <c r="D131" s="26"/>
    </row>
    <row r="132" spans="1:4" ht="20.25" x14ac:dyDescent="0.25">
      <c r="A132" s="90"/>
      <c r="B132" s="20"/>
      <c r="C132" s="26"/>
      <c r="D132" s="26"/>
    </row>
    <row r="133" spans="1:4" ht="20.25" x14ac:dyDescent="0.25">
      <c r="A133" s="90"/>
      <c r="B133" s="20"/>
      <c r="C133" s="26"/>
      <c r="D133" s="26"/>
    </row>
    <row r="134" spans="1:4" ht="20.25" x14ac:dyDescent="0.25">
      <c r="A134" s="90"/>
      <c r="B134" s="20"/>
      <c r="C134" s="26"/>
      <c r="D134" s="26"/>
    </row>
    <row r="135" spans="1:4" ht="20.25" x14ac:dyDescent="0.25">
      <c r="A135" s="90"/>
      <c r="B135" s="20"/>
      <c r="C135" s="26"/>
      <c r="D135" s="26"/>
    </row>
    <row r="136" spans="1:4" ht="20.25" x14ac:dyDescent="0.25">
      <c r="A136" s="90"/>
      <c r="B136" s="20"/>
      <c r="C136" s="26"/>
      <c r="D136" s="26"/>
    </row>
    <row r="137" spans="1:4" ht="20.25" x14ac:dyDescent="0.25">
      <c r="A137" s="90"/>
      <c r="B137" s="20"/>
      <c r="C137" s="26"/>
      <c r="D137" s="26"/>
    </row>
    <row r="138" spans="1:4" ht="20.25" x14ac:dyDescent="0.25">
      <c r="A138" s="90"/>
      <c r="B138" s="20"/>
      <c r="C138" s="26"/>
      <c r="D138" s="26"/>
    </row>
    <row r="139" spans="1:4" ht="20.25" x14ac:dyDescent="0.25">
      <c r="A139" s="90"/>
      <c r="B139" s="20"/>
      <c r="C139" s="26"/>
      <c r="D139" s="26"/>
    </row>
    <row r="140" spans="1:4" ht="20.25" x14ac:dyDescent="0.25">
      <c r="A140" s="90"/>
      <c r="B140" s="20"/>
      <c r="C140" s="26"/>
      <c r="D140" s="26"/>
    </row>
    <row r="141" spans="1:4" ht="20.25" x14ac:dyDescent="0.25">
      <c r="A141" s="90"/>
      <c r="B141" s="20"/>
      <c r="C141" s="26"/>
      <c r="D141" s="26"/>
    </row>
    <row r="142" spans="1:4" ht="20.25" x14ac:dyDescent="0.25">
      <c r="A142" s="90"/>
      <c r="B142" s="20"/>
      <c r="C142" s="26"/>
      <c r="D142" s="26"/>
    </row>
    <row r="143" spans="1:4" ht="20.25" x14ac:dyDescent="0.25">
      <c r="A143" s="90"/>
      <c r="B143" s="20"/>
      <c r="C143" s="26"/>
      <c r="D143" s="26"/>
    </row>
    <row r="144" spans="1:4" ht="20.25" x14ac:dyDescent="0.25">
      <c r="A144" s="90"/>
      <c r="B144" s="20"/>
      <c r="C144" s="26"/>
      <c r="D144" s="26"/>
    </row>
    <row r="145" spans="1:4" ht="20.25" x14ac:dyDescent="0.25">
      <c r="A145" s="90"/>
      <c r="B145" s="20"/>
      <c r="C145" s="26"/>
      <c r="D145" s="26"/>
    </row>
    <row r="146" spans="1:4" ht="20.25" x14ac:dyDescent="0.25">
      <c r="A146" s="90"/>
      <c r="B146" s="20"/>
      <c r="C146" s="26"/>
      <c r="D146" s="26"/>
    </row>
    <row r="147" spans="1:4" ht="20.25" x14ac:dyDescent="0.25">
      <c r="A147" s="90"/>
      <c r="B147" s="20"/>
      <c r="C147" s="26"/>
      <c r="D147" s="26"/>
    </row>
    <row r="148" spans="1:4" ht="20.25" x14ac:dyDescent="0.25">
      <c r="A148" s="90"/>
      <c r="B148" s="20"/>
      <c r="C148" s="26"/>
      <c r="D148" s="26"/>
    </row>
    <row r="149" spans="1:4" ht="20.25" x14ac:dyDescent="0.25">
      <c r="A149" s="90"/>
      <c r="B149" s="20"/>
      <c r="C149" s="26"/>
      <c r="D149" s="26"/>
    </row>
    <row r="150" spans="1:4" ht="20.25" x14ac:dyDescent="0.25">
      <c r="A150" s="90"/>
      <c r="B150" s="20"/>
      <c r="C150" s="26"/>
      <c r="D150" s="26"/>
    </row>
    <row r="151" spans="1:4" ht="20.25" x14ac:dyDescent="0.25">
      <c r="A151" s="90"/>
      <c r="B151" s="20"/>
      <c r="C151" s="26"/>
      <c r="D151" s="26"/>
    </row>
    <row r="152" spans="1:4" ht="20.25" x14ac:dyDescent="0.25">
      <c r="A152" s="90"/>
      <c r="B152" s="20"/>
      <c r="C152" s="26"/>
      <c r="D152" s="26"/>
    </row>
    <row r="153" spans="1:4" ht="20.25" x14ac:dyDescent="0.25">
      <c r="A153" s="90"/>
      <c r="B153" s="20"/>
      <c r="C153" s="26"/>
      <c r="D153" s="26"/>
    </row>
    <row r="154" spans="1:4" ht="20.25" x14ac:dyDescent="0.25">
      <c r="A154" s="90"/>
      <c r="B154" s="20"/>
      <c r="C154" s="26"/>
      <c r="D154" s="26"/>
    </row>
    <row r="155" spans="1:4" ht="20.25" x14ac:dyDescent="0.25">
      <c r="A155" s="90"/>
      <c r="B155" s="20"/>
      <c r="C155" s="26"/>
      <c r="D155" s="26"/>
    </row>
    <row r="156" spans="1:4" ht="20.25" x14ac:dyDescent="0.25">
      <c r="A156" s="90"/>
      <c r="B156" s="20"/>
      <c r="C156" s="26"/>
      <c r="D156" s="26"/>
    </row>
    <row r="157" spans="1:4" ht="20.25" x14ac:dyDescent="0.25">
      <c r="A157" s="90"/>
      <c r="B157" s="20"/>
      <c r="C157" s="26"/>
      <c r="D157" s="26"/>
    </row>
    <row r="158" spans="1:4" ht="20.25" x14ac:dyDescent="0.25">
      <c r="A158" s="90"/>
      <c r="B158" s="20"/>
      <c r="C158" s="26"/>
      <c r="D158" s="26"/>
    </row>
    <row r="159" spans="1:4" ht="20.25" x14ac:dyDescent="0.25">
      <c r="A159" s="90"/>
      <c r="B159" s="20"/>
      <c r="C159" s="26"/>
      <c r="D159" s="26"/>
    </row>
    <row r="160" spans="1:4" ht="20.25" x14ac:dyDescent="0.25">
      <c r="A160" s="90"/>
      <c r="B160" s="20"/>
      <c r="C160" s="26"/>
      <c r="D160" s="26"/>
    </row>
    <row r="161" spans="1:4" ht="20.25" x14ac:dyDescent="0.25">
      <c r="A161" s="90"/>
      <c r="B161" s="20"/>
      <c r="C161" s="26"/>
      <c r="D161" s="26"/>
    </row>
    <row r="162" spans="1:4" ht="20.25" x14ac:dyDescent="0.25">
      <c r="A162" s="90"/>
      <c r="B162" s="20"/>
      <c r="C162" s="26"/>
      <c r="D162" s="26"/>
    </row>
    <row r="163" spans="1:4" ht="20.25" x14ac:dyDescent="0.25">
      <c r="A163" s="90"/>
      <c r="B163" s="20"/>
      <c r="C163" s="26"/>
      <c r="D163" s="26"/>
    </row>
    <row r="164" spans="1:4" ht="20.25" x14ac:dyDescent="0.25">
      <c r="A164" s="90"/>
      <c r="B164" s="20"/>
      <c r="C164" s="26"/>
      <c r="D164" s="26"/>
    </row>
    <row r="165" spans="1:4" ht="20.25" x14ac:dyDescent="0.25">
      <c r="A165" s="90"/>
      <c r="B165" s="20"/>
      <c r="C165" s="26"/>
      <c r="D165" s="26"/>
    </row>
    <row r="166" spans="1:4" ht="20.25" x14ac:dyDescent="0.25">
      <c r="A166" s="90"/>
      <c r="B166" s="20"/>
      <c r="C166" s="26"/>
      <c r="D166" s="26"/>
    </row>
    <row r="167" spans="1:4" ht="20.25" x14ac:dyDescent="0.25">
      <c r="A167" s="90"/>
      <c r="B167" s="20"/>
      <c r="C167" s="26"/>
      <c r="D167" s="26"/>
    </row>
    <row r="168" spans="1:4" ht="20.25" x14ac:dyDescent="0.25">
      <c r="A168" s="90"/>
      <c r="B168" s="20"/>
      <c r="C168" s="26"/>
      <c r="D168" s="26"/>
    </row>
    <row r="169" spans="1:4" ht="20.25" x14ac:dyDescent="0.25">
      <c r="A169" s="90"/>
      <c r="B169" s="20"/>
      <c r="C169" s="26"/>
      <c r="D169" s="26"/>
    </row>
    <row r="170" spans="1:4" ht="20.25" x14ac:dyDescent="0.25">
      <c r="A170" s="90"/>
      <c r="B170" s="20"/>
      <c r="C170" s="26"/>
      <c r="D170" s="26"/>
    </row>
    <row r="171" spans="1:4" ht="20.25" x14ac:dyDescent="0.25">
      <c r="A171" s="90"/>
      <c r="B171" s="20"/>
      <c r="C171" s="26"/>
      <c r="D171" s="26"/>
    </row>
    <row r="172" spans="1:4" ht="20.25" x14ac:dyDescent="0.25">
      <c r="A172" s="90"/>
      <c r="B172" s="20"/>
      <c r="C172" s="26"/>
      <c r="D172" s="26"/>
    </row>
    <row r="173" spans="1:4" ht="20.25" x14ac:dyDescent="0.25">
      <c r="A173" s="90"/>
      <c r="B173" s="20"/>
      <c r="C173" s="26"/>
      <c r="D173" s="26"/>
    </row>
    <row r="174" spans="1:4" ht="20.25" x14ac:dyDescent="0.25">
      <c r="A174" s="90"/>
      <c r="B174" s="20"/>
      <c r="C174" s="26"/>
      <c r="D174" s="26"/>
    </row>
    <row r="175" spans="1:4" ht="20.25" x14ac:dyDescent="0.25">
      <c r="A175" s="90"/>
      <c r="B175" s="20"/>
      <c r="C175" s="26"/>
      <c r="D175" s="26"/>
    </row>
    <row r="176" spans="1:4" ht="20.25" x14ac:dyDescent="0.25">
      <c r="A176" s="90"/>
      <c r="B176" s="20"/>
      <c r="C176" s="26"/>
      <c r="D176" s="26"/>
    </row>
    <row r="177" spans="1:4" ht="20.25" x14ac:dyDescent="0.25">
      <c r="A177" s="90"/>
      <c r="B177" s="20"/>
      <c r="C177" s="26"/>
      <c r="D177" s="26"/>
    </row>
    <row r="178" spans="1:4" ht="20.25" x14ac:dyDescent="0.25">
      <c r="A178" s="90"/>
      <c r="B178" s="20"/>
      <c r="C178" s="26"/>
      <c r="D178" s="26"/>
    </row>
    <row r="179" spans="1:4" ht="20.25" x14ac:dyDescent="0.25">
      <c r="A179" s="90"/>
      <c r="B179" s="20"/>
      <c r="C179" s="26"/>
      <c r="D179" s="26"/>
    </row>
    <row r="180" spans="1:4" ht="20.25" x14ac:dyDescent="0.25">
      <c r="A180" s="90"/>
      <c r="B180" s="20"/>
      <c r="C180" s="26"/>
      <c r="D180" s="26"/>
    </row>
    <row r="181" spans="1:4" ht="20.25" x14ac:dyDescent="0.25">
      <c r="A181" s="90"/>
      <c r="B181" s="20"/>
      <c r="C181" s="26"/>
      <c r="D181" s="26"/>
    </row>
    <row r="182" spans="1:4" ht="20.25" x14ac:dyDescent="0.25">
      <c r="A182" s="90"/>
      <c r="B182" s="20"/>
      <c r="C182" s="26"/>
      <c r="D182" s="26"/>
    </row>
    <row r="183" spans="1:4" ht="20.25" x14ac:dyDescent="0.25">
      <c r="A183" s="90"/>
      <c r="B183" s="20"/>
      <c r="C183" s="26"/>
      <c r="D183" s="26"/>
    </row>
    <row r="184" spans="1:4" ht="20.25" x14ac:dyDescent="0.25">
      <c r="A184" s="90"/>
      <c r="B184" s="20"/>
      <c r="C184" s="26"/>
      <c r="D184" s="26"/>
    </row>
    <row r="185" spans="1:4" ht="20.25" x14ac:dyDescent="0.25">
      <c r="A185" s="90"/>
      <c r="B185" s="20"/>
      <c r="C185" s="26"/>
      <c r="D185" s="26"/>
    </row>
    <row r="186" spans="1:4" ht="20.25" x14ac:dyDescent="0.25">
      <c r="A186" s="90"/>
      <c r="B186" s="20"/>
      <c r="C186" s="26"/>
      <c r="D186" s="26"/>
    </row>
    <row r="187" spans="1:4" ht="20.25" x14ac:dyDescent="0.25">
      <c r="A187" s="90"/>
      <c r="B187" s="20"/>
      <c r="C187" s="26"/>
      <c r="D187" s="26"/>
    </row>
    <row r="188" spans="1:4" ht="20.25" x14ac:dyDescent="0.25">
      <c r="A188" s="90"/>
      <c r="B188" s="20"/>
      <c r="C188" s="26"/>
      <c r="D188" s="26"/>
    </row>
    <row r="189" spans="1:4" ht="20.25" x14ac:dyDescent="0.25">
      <c r="A189" s="90"/>
      <c r="B189" s="20"/>
      <c r="C189" s="26"/>
      <c r="D189" s="26"/>
    </row>
    <row r="190" spans="1:4" ht="20.25" x14ac:dyDescent="0.25">
      <c r="A190" s="90"/>
      <c r="B190" s="20"/>
      <c r="C190" s="26"/>
      <c r="D190" s="26"/>
    </row>
    <row r="191" spans="1:4" ht="20.25" x14ac:dyDescent="0.25">
      <c r="A191" s="90"/>
      <c r="B191" s="20"/>
      <c r="C191" s="26"/>
      <c r="D191" s="26"/>
    </row>
    <row r="192" spans="1:4" ht="20.25" x14ac:dyDescent="0.25">
      <c r="A192" s="90"/>
      <c r="B192" s="20"/>
      <c r="C192" s="26"/>
      <c r="D192" s="26"/>
    </row>
    <row r="193" spans="1:4" ht="20.25" x14ac:dyDescent="0.25">
      <c r="A193" s="90"/>
      <c r="B193" s="20"/>
      <c r="C193" s="26"/>
      <c r="D193" s="26"/>
    </row>
    <row r="194" spans="1:4" ht="20.25" x14ac:dyDescent="0.25">
      <c r="A194" s="90"/>
      <c r="B194" s="20"/>
      <c r="C194" s="26"/>
      <c r="D194" s="26"/>
    </row>
    <row r="195" spans="1:4" ht="20.25" x14ac:dyDescent="0.25">
      <c r="A195" s="90"/>
      <c r="B195" s="20"/>
      <c r="C195" s="26"/>
      <c r="D195" s="26"/>
    </row>
    <row r="196" spans="1:4" ht="20.25" x14ac:dyDescent="0.25">
      <c r="A196" s="90"/>
      <c r="B196" s="20"/>
      <c r="C196" s="26"/>
      <c r="D196" s="26"/>
    </row>
    <row r="197" spans="1:4" ht="20.25" x14ac:dyDescent="0.25">
      <c r="A197" s="90"/>
      <c r="B197" s="20"/>
      <c r="C197" s="26"/>
      <c r="D197" s="26"/>
    </row>
    <row r="198" spans="1:4" ht="20.25" x14ac:dyDescent="0.25">
      <c r="A198" s="90"/>
      <c r="B198" s="20"/>
      <c r="C198" s="26"/>
      <c r="D198" s="26"/>
    </row>
    <row r="199" spans="1:4" ht="20.25" x14ac:dyDescent="0.25">
      <c r="A199" s="90"/>
      <c r="B199" s="20"/>
      <c r="C199" s="26"/>
      <c r="D199" s="26"/>
    </row>
    <row r="200" spans="1:4" ht="20.25" x14ac:dyDescent="0.25">
      <c r="A200" s="90"/>
      <c r="B200" s="20"/>
      <c r="C200" s="26"/>
      <c r="D200" s="26"/>
    </row>
    <row r="201" spans="1:4" ht="20.25" x14ac:dyDescent="0.25">
      <c r="A201" s="90"/>
      <c r="B201" s="20"/>
      <c r="C201" s="26"/>
      <c r="D201" s="26"/>
    </row>
    <row r="202" spans="1:4" ht="20.25" x14ac:dyDescent="0.25">
      <c r="A202" s="90"/>
      <c r="B202" s="20"/>
      <c r="C202" s="26"/>
      <c r="D202" s="26"/>
    </row>
    <row r="203" spans="1:4" ht="20.25" x14ac:dyDescent="0.25">
      <c r="A203" s="90"/>
      <c r="B203" s="20"/>
      <c r="C203" s="26"/>
      <c r="D203" s="26"/>
    </row>
    <row r="204" spans="1:4" ht="20.25" x14ac:dyDescent="0.25">
      <c r="A204" s="90"/>
      <c r="B204" s="20"/>
      <c r="C204" s="26"/>
      <c r="D204" s="26"/>
    </row>
    <row r="205" spans="1:4" ht="20.25" x14ac:dyDescent="0.25">
      <c r="A205" s="90"/>
      <c r="B205" s="20"/>
      <c r="C205" s="26"/>
      <c r="D205" s="26"/>
    </row>
    <row r="206" spans="1:4" ht="20.25" x14ac:dyDescent="0.25">
      <c r="A206" s="90"/>
      <c r="B206" s="20"/>
      <c r="C206" s="26"/>
      <c r="D206" s="26"/>
    </row>
    <row r="207" spans="1:4" ht="20.25" x14ac:dyDescent="0.25">
      <c r="A207" s="90"/>
      <c r="B207" s="20"/>
      <c r="C207" s="26"/>
      <c r="D207" s="26"/>
    </row>
    <row r="208" spans="1:4" x14ac:dyDescent="0.25">
      <c r="A208" s="70"/>
      <c r="B208" s="20"/>
      <c r="C208" s="20"/>
      <c r="D208" s="20"/>
    </row>
    <row r="209" spans="1:8" ht="20.25" x14ac:dyDescent="0.25">
      <c r="A209" s="70"/>
      <c r="B209" s="22" t="s">
        <v>87</v>
      </c>
      <c r="C209" s="22" t="s">
        <v>142</v>
      </c>
      <c r="D209" s="25" t="s">
        <v>87</v>
      </c>
      <c r="E209" s="25" t="s">
        <v>142</v>
      </c>
    </row>
    <row r="210" spans="1:8" ht="21" x14ac:dyDescent="0.35">
      <c r="A210" s="70"/>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0"/>
      <c r="B211" s="23" t="s">
        <v>89</v>
      </c>
      <c r="C211" s="23" t="s">
        <v>92</v>
      </c>
      <c r="E211" t="s">
        <v>57</v>
      </c>
      <c r="F211" t="str">
        <f t="shared" ref="F211:F221" si="0">IF(NOT(ISBLANK(D211)),D211,IF(NOT(ISBLANK(E211)),"     "&amp;E211,FALSE))</f>
        <v xml:space="preserve">     Afectación menor a 10 SMLMV .</v>
      </c>
    </row>
    <row r="212" spans="1:8" ht="21" x14ac:dyDescent="0.35">
      <c r="A212" s="70"/>
      <c r="B212" s="23" t="s">
        <v>89</v>
      </c>
      <c r="C212" s="23" t="s">
        <v>93</v>
      </c>
      <c r="E212" t="s">
        <v>92</v>
      </c>
      <c r="F212" t="str">
        <f t="shared" si="0"/>
        <v xml:space="preserve">     Entre 10 y 50 SMLMV </v>
      </c>
    </row>
    <row r="213" spans="1:8" ht="21" x14ac:dyDescent="0.35">
      <c r="A213" s="70"/>
      <c r="B213" s="23" t="s">
        <v>89</v>
      </c>
      <c r="C213" s="23" t="s">
        <v>94</v>
      </c>
      <c r="E213" t="s">
        <v>93</v>
      </c>
      <c r="F213" t="str">
        <f t="shared" si="0"/>
        <v xml:space="preserve">     Entre 50 y 100 SMLMV </v>
      </c>
    </row>
    <row r="214" spans="1:8" ht="21" x14ac:dyDescent="0.35">
      <c r="A214" s="70"/>
      <c r="B214" s="23" t="s">
        <v>89</v>
      </c>
      <c r="C214" s="23" t="s">
        <v>95</v>
      </c>
      <c r="E214" t="s">
        <v>94</v>
      </c>
      <c r="F214" t="str">
        <f t="shared" si="0"/>
        <v xml:space="preserve">     Entre 100 y 500 SMLMV </v>
      </c>
    </row>
    <row r="215" spans="1:8" ht="21" x14ac:dyDescent="0.35">
      <c r="A215" s="70"/>
      <c r="B215" s="23" t="s">
        <v>56</v>
      </c>
      <c r="C215" s="23" t="s">
        <v>96</v>
      </c>
      <c r="E215" t="s">
        <v>95</v>
      </c>
      <c r="F215" t="str">
        <f t="shared" si="0"/>
        <v xml:space="preserve">     Mayor a 500 SMLMV </v>
      </c>
    </row>
    <row r="216" spans="1:8" ht="21" x14ac:dyDescent="0.35">
      <c r="A216" s="70"/>
      <c r="B216" s="23" t="s">
        <v>56</v>
      </c>
      <c r="C216" s="23" t="s">
        <v>97</v>
      </c>
      <c r="D216" t="s">
        <v>56</v>
      </c>
      <c r="F216" t="str">
        <f t="shared" si="0"/>
        <v>Pérdida Reputacional</v>
      </c>
    </row>
    <row r="217" spans="1:8" ht="21" x14ac:dyDescent="0.35">
      <c r="A217" s="70"/>
      <c r="B217" s="23" t="s">
        <v>56</v>
      </c>
      <c r="C217" s="23" t="s">
        <v>99</v>
      </c>
      <c r="E217" t="s">
        <v>96</v>
      </c>
      <c r="F217" t="str">
        <f t="shared" si="0"/>
        <v xml:space="preserve">     El riesgo afecta la imagen de alguna área de la organización</v>
      </c>
    </row>
    <row r="218" spans="1:8" ht="21" x14ac:dyDescent="0.35">
      <c r="A218" s="70"/>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0"/>
      <c r="B219" s="23" t="s">
        <v>56</v>
      </c>
      <c r="C219" s="23" t="s">
        <v>117</v>
      </c>
      <c r="E219" t="s">
        <v>99</v>
      </c>
      <c r="F219" t="str">
        <f t="shared" si="0"/>
        <v xml:space="preserve">     El riesgo afecta la imagen de la entidad con algunos usuarios de relevancia frente al logro de los objetivos</v>
      </c>
    </row>
    <row r="220" spans="1:8" x14ac:dyDescent="0.25">
      <c r="A220" s="70"/>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0"/>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0"/>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9" workbookViewId="0">
      <selection activeCell="B15" sqref="B15:F15"/>
    </sheetView>
  </sheetViews>
  <sheetFormatPr baseColWidth="10" defaultColWidth="14.28515625" defaultRowHeight="12.75" x14ac:dyDescent="0.2"/>
  <cols>
    <col min="1" max="2" width="14.28515625" style="75"/>
    <col min="3" max="3" width="17" style="75" customWidth="1"/>
    <col min="4" max="4" width="14.28515625" style="75"/>
    <col min="5" max="5" width="46" style="75" customWidth="1"/>
    <col min="6" max="16384" width="14.28515625" style="75"/>
  </cols>
  <sheetData>
    <row r="1" spans="2:6" ht="24" customHeight="1" thickBot="1" x14ac:dyDescent="0.25">
      <c r="B1" s="367" t="s">
        <v>77</v>
      </c>
      <c r="C1" s="368"/>
      <c r="D1" s="368"/>
      <c r="E1" s="368"/>
      <c r="F1" s="369"/>
    </row>
    <row r="2" spans="2:6" ht="16.5" thickBot="1" x14ac:dyDescent="0.3">
      <c r="B2" s="76"/>
      <c r="C2" s="76"/>
      <c r="D2" s="76"/>
      <c r="E2" s="76"/>
      <c r="F2" s="76"/>
    </row>
    <row r="3" spans="2:6" ht="16.5" thickBot="1" x14ac:dyDescent="0.25">
      <c r="B3" s="371" t="s">
        <v>63</v>
      </c>
      <c r="C3" s="372"/>
      <c r="D3" s="372"/>
      <c r="E3" s="88" t="s">
        <v>64</v>
      </c>
      <c r="F3" s="89" t="s">
        <v>65</v>
      </c>
    </row>
    <row r="4" spans="2:6" ht="31.5" x14ac:dyDescent="0.2">
      <c r="B4" s="373" t="s">
        <v>66</v>
      </c>
      <c r="C4" s="375" t="s">
        <v>13</v>
      </c>
      <c r="D4" s="77" t="s">
        <v>14</v>
      </c>
      <c r="E4" s="78" t="s">
        <v>67</v>
      </c>
      <c r="F4" s="79">
        <v>0.25</v>
      </c>
    </row>
    <row r="5" spans="2:6" ht="47.25" x14ac:dyDescent="0.2">
      <c r="B5" s="374"/>
      <c r="C5" s="376"/>
      <c r="D5" s="80" t="s">
        <v>15</v>
      </c>
      <c r="E5" s="81" t="s">
        <v>68</v>
      </c>
      <c r="F5" s="82">
        <v>0.15</v>
      </c>
    </row>
    <row r="6" spans="2:6" ht="47.25" x14ac:dyDescent="0.2">
      <c r="B6" s="374"/>
      <c r="C6" s="376"/>
      <c r="D6" s="80" t="s">
        <v>16</v>
      </c>
      <c r="E6" s="81" t="s">
        <v>69</v>
      </c>
      <c r="F6" s="82">
        <v>0.1</v>
      </c>
    </row>
    <row r="7" spans="2:6" ht="63" x14ac:dyDescent="0.2">
      <c r="B7" s="374"/>
      <c r="C7" s="376" t="s">
        <v>17</v>
      </c>
      <c r="D7" s="80" t="s">
        <v>10</v>
      </c>
      <c r="E7" s="81" t="s">
        <v>70</v>
      </c>
      <c r="F7" s="82">
        <v>0.25</v>
      </c>
    </row>
    <row r="8" spans="2:6" ht="31.5" x14ac:dyDescent="0.2">
      <c r="B8" s="374"/>
      <c r="C8" s="376"/>
      <c r="D8" s="80" t="s">
        <v>9</v>
      </c>
      <c r="E8" s="81" t="s">
        <v>71</v>
      </c>
      <c r="F8" s="82">
        <v>0.15</v>
      </c>
    </row>
    <row r="9" spans="2:6" ht="47.25" x14ac:dyDescent="0.2">
      <c r="B9" s="374" t="s">
        <v>159</v>
      </c>
      <c r="C9" s="376" t="s">
        <v>18</v>
      </c>
      <c r="D9" s="80" t="s">
        <v>19</v>
      </c>
      <c r="E9" s="81" t="s">
        <v>72</v>
      </c>
      <c r="F9" s="83" t="s">
        <v>73</v>
      </c>
    </row>
    <row r="10" spans="2:6" ht="63" x14ac:dyDescent="0.2">
      <c r="B10" s="374"/>
      <c r="C10" s="376"/>
      <c r="D10" s="80" t="s">
        <v>20</v>
      </c>
      <c r="E10" s="81" t="s">
        <v>74</v>
      </c>
      <c r="F10" s="83" t="s">
        <v>73</v>
      </c>
    </row>
    <row r="11" spans="2:6" ht="47.25" x14ac:dyDescent="0.2">
      <c r="B11" s="374"/>
      <c r="C11" s="376" t="s">
        <v>21</v>
      </c>
      <c r="D11" s="80" t="s">
        <v>22</v>
      </c>
      <c r="E11" s="81" t="s">
        <v>75</v>
      </c>
      <c r="F11" s="83" t="s">
        <v>73</v>
      </c>
    </row>
    <row r="12" spans="2:6" ht="47.25" x14ac:dyDescent="0.2">
      <c r="B12" s="374"/>
      <c r="C12" s="376"/>
      <c r="D12" s="80" t="s">
        <v>23</v>
      </c>
      <c r="E12" s="81" t="s">
        <v>76</v>
      </c>
      <c r="F12" s="83" t="s">
        <v>73</v>
      </c>
    </row>
    <row r="13" spans="2:6" ht="31.5" x14ac:dyDescent="0.2">
      <c r="B13" s="374"/>
      <c r="C13" s="376" t="s">
        <v>24</v>
      </c>
      <c r="D13" s="80" t="s">
        <v>118</v>
      </c>
      <c r="E13" s="81" t="s">
        <v>121</v>
      </c>
      <c r="F13" s="83" t="s">
        <v>73</v>
      </c>
    </row>
    <row r="14" spans="2:6" ht="32.25" thickBot="1" x14ac:dyDescent="0.25">
      <c r="B14" s="377"/>
      <c r="C14" s="378"/>
      <c r="D14" s="84" t="s">
        <v>119</v>
      </c>
      <c r="E14" s="85" t="s">
        <v>120</v>
      </c>
      <c r="F14" s="86" t="s">
        <v>73</v>
      </c>
    </row>
    <row r="15" spans="2:6" ht="49.5" customHeight="1" x14ac:dyDescent="0.2">
      <c r="B15" s="370" t="s">
        <v>156</v>
      </c>
      <c r="C15" s="370"/>
      <c r="D15" s="370"/>
      <c r="E15" s="370"/>
      <c r="F15" s="370"/>
    </row>
    <row r="16" spans="2:6" ht="27" customHeight="1" x14ac:dyDescent="0.25">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David Pinzon</cp:lastModifiedBy>
  <cp:lastPrinted>2020-05-13T01:12:22Z</cp:lastPrinted>
  <dcterms:created xsi:type="dcterms:W3CDTF">2020-03-24T23:12:47Z</dcterms:created>
  <dcterms:modified xsi:type="dcterms:W3CDTF">2024-09-24T20:07:19Z</dcterms:modified>
</cp:coreProperties>
</file>