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1" documentId="11_D3AA42C4D91ACAFDBA58A1C0C5008FFA80A74788" xr6:coauthVersionLast="47" xr6:coauthVersionMax="47" xr10:uidLastSave="{88B2CE9C-095D-4163-8508-4B39195A97D7}"/>
  <bookViews>
    <workbookView xWindow="-120" yWindow="-120" windowWidth="20730" windowHeight="11040" tabRatio="837"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L13" i="1"/>
  <c r="L12" i="1"/>
  <c r="L11" i="1"/>
  <c r="Y14" i="1" l="1"/>
  <c r="V13" i="1"/>
  <c r="V14" i="1"/>
  <c r="V12" i="1"/>
  <c r="Y12" i="1"/>
  <c r="Y13" i="1"/>
  <c r="M12" i="1"/>
  <c r="M13" i="1"/>
  <c r="M14" i="1"/>
  <c r="AD12" i="1" l="1"/>
  <c r="AD14" i="1"/>
  <c r="AD13" i="1"/>
  <c r="AE13" i="1" l="1"/>
  <c r="AF13" i="1"/>
  <c r="AE14" i="1"/>
  <c r="AF14" i="1"/>
  <c r="AE12" i="1"/>
  <c r="AF12" i="1"/>
  <c r="L19" i="1"/>
  <c r="Y11" i="1" l="1"/>
  <c r="F221" i="13" l="1"/>
  <c r="F211" i="13"/>
  <c r="F212" i="13"/>
  <c r="F213" i="13"/>
  <c r="F214" i="13"/>
  <c r="F215" i="13"/>
  <c r="F216" i="13"/>
  <c r="F217" i="13"/>
  <c r="F218" i="13"/>
  <c r="F219" i="13"/>
  <c r="F220" i="13"/>
  <c r="F210" i="13"/>
  <c r="B221" i="13" a="1"/>
  <c r="B221" i="13" l="1"/>
  <c r="O12" i="1" l="1"/>
  <c r="O13" i="1"/>
  <c r="O14" i="1"/>
  <c r="P14" i="1" s="1"/>
  <c r="H210" i="13"/>
  <c r="R14" i="1" l="1"/>
  <c r="J44" i="18"/>
  <c r="Q14" i="1"/>
  <c r="AH14" i="1" s="1"/>
  <c r="AG14" i="1" s="1"/>
  <c r="P13" i="1"/>
  <c r="P12" i="1"/>
  <c r="V11" i="1"/>
  <c r="R13" i="1" l="1"/>
  <c r="N42" i="18"/>
  <c r="L40" i="18"/>
  <c r="R12" i="1"/>
  <c r="Q12" i="1"/>
  <c r="AH12" i="1" s="1"/>
  <c r="AG12" i="1" s="1"/>
  <c r="AI12" i="1" s="1"/>
  <c r="Q13" i="1"/>
  <c r="AH13" i="1" s="1"/>
  <c r="AG13" i="1" s="1"/>
  <c r="AI14" i="1"/>
  <c r="M49" i="19"/>
  <c r="K47" i="19"/>
  <c r="M11" i="1"/>
  <c r="AD11" i="1" s="1"/>
  <c r="AE11" i="1" s="1"/>
  <c r="AI13" i="1" l="1"/>
  <c r="L48" i="19"/>
  <c r="AF11" i="1"/>
  <c r="O11" i="1" l="1"/>
  <c r="P11" i="1" s="1"/>
  <c r="AL18" i="18" l="1"/>
  <c r="AJ24" i="18"/>
  <c r="N6" i="18"/>
  <c r="V16" i="18"/>
  <c r="R14" i="18"/>
  <c r="V44" i="18"/>
  <c r="AH34" i="18"/>
  <c r="AB10" i="18"/>
  <c r="J10" i="18"/>
  <c r="L42" i="18"/>
  <c r="AB36" i="18"/>
  <c r="AJ44" i="18"/>
  <c r="J38" i="18"/>
  <c r="Z6" i="18"/>
  <c r="AL8" i="18"/>
  <c r="Z20" i="18"/>
  <c r="J18" i="18"/>
  <c r="Z32" i="18"/>
  <c r="AJ8" i="18"/>
  <c r="AL40" i="18"/>
  <c r="AL20" i="18"/>
  <c r="AJ22" i="18"/>
  <c r="P6" i="18"/>
  <c r="X12" i="18"/>
  <c r="N34" i="18"/>
  <c r="AL32" i="18"/>
  <c r="AB14" i="18"/>
  <c r="R28" i="18"/>
  <c r="V42" i="18"/>
  <c r="AH30" i="18"/>
  <c r="AB30" i="18"/>
  <c r="T14" i="18"/>
  <c r="N24" i="18"/>
  <c r="R10" i="18"/>
  <c r="AD16" i="18"/>
  <c r="T16" i="18"/>
  <c r="R30" i="18"/>
  <c r="AJ38" i="18"/>
  <c r="N44" i="18"/>
  <c r="AH10" i="18"/>
  <c r="R11" i="1"/>
  <c r="AJ30" i="18"/>
  <c r="T34" i="18"/>
  <c r="X32" i="18"/>
  <c r="AB8" i="18"/>
  <c r="AL22" i="18"/>
  <c r="AB22" i="18"/>
  <c r="X44" i="18"/>
  <c r="AL38" i="18"/>
  <c r="N10" i="18"/>
  <c r="N8" i="18"/>
  <c r="AD44" i="18"/>
  <c r="T26" i="18"/>
  <c r="X38" i="18"/>
  <c r="AH24" i="18"/>
  <c r="Z16" i="18"/>
  <c r="AF20" i="18"/>
  <c r="AJ10" i="18"/>
  <c r="J16" i="18"/>
  <c r="AD8" i="18"/>
  <c r="Z10" i="18"/>
  <c r="AF14" i="18"/>
  <c r="V18" i="18"/>
  <c r="R18" i="18"/>
  <c r="V30" i="18"/>
  <c r="AH40" i="18"/>
  <c r="AL14" i="18"/>
  <c r="AJ26" i="18"/>
  <c r="AD10" i="18"/>
  <c r="AD40" i="18"/>
  <c r="AD6" i="18"/>
  <c r="R38" i="18"/>
  <c r="L12" i="18"/>
  <c r="AD42" i="18"/>
  <c r="N26" i="18"/>
  <c r="J30" i="18"/>
  <c r="AJ18" i="18"/>
  <c r="T20" i="18"/>
  <c r="AL42" i="18"/>
  <c r="T36" i="18"/>
  <c r="J12" i="18"/>
  <c r="Z14" i="18"/>
  <c r="P28" i="18"/>
  <c r="Z40" i="18"/>
  <c r="AL28" i="18"/>
  <c r="AF24" i="18"/>
  <c r="AB34" i="18"/>
  <c r="X14" i="18"/>
  <c r="AD38" i="18"/>
  <c r="AF34" i="18"/>
  <c r="P14" i="18"/>
  <c r="J8" i="18"/>
  <c r="P26" i="18"/>
  <c r="AH26" i="18"/>
  <c r="AD30" i="18"/>
  <c r="AF28" i="18"/>
  <c r="P12" i="18"/>
  <c r="N38" i="18"/>
  <c r="V34" i="18"/>
  <c r="J34" i="18"/>
  <c r="AF10" i="18"/>
  <c r="T22" i="18"/>
  <c r="J32" i="18"/>
  <c r="T32" i="18"/>
  <c r="AF22" i="18"/>
  <c r="V36" i="18"/>
  <c r="Z26" i="18"/>
  <c r="V26" i="18"/>
  <c r="AJ34" i="18"/>
  <c r="T10" i="18"/>
  <c r="Z28" i="18"/>
  <c r="AH22" i="18"/>
  <c r="V40" i="18"/>
  <c r="AB28" i="18"/>
  <c r="N14" i="18"/>
  <c r="AL12" i="18"/>
  <c r="AH28" i="18"/>
  <c r="AL6" i="18"/>
  <c r="AB26" i="18"/>
  <c r="R40" i="18"/>
  <c r="R24" i="18"/>
  <c r="AD20" i="18"/>
  <c r="N18" i="18"/>
  <c r="R34" i="18"/>
  <c r="L36" i="18"/>
  <c r="P32" i="18"/>
  <c r="AB12" i="18"/>
  <c r="Z44" i="18"/>
  <c r="V8" i="18"/>
  <c r="V24" i="18"/>
  <c r="AH42" i="18"/>
  <c r="R44" i="18"/>
  <c r="X20" i="18"/>
  <c r="AH8" i="18"/>
  <c r="L18" i="18"/>
  <c r="J14" i="18"/>
  <c r="Z34" i="18"/>
  <c r="AF40" i="18"/>
  <c r="AB16" i="18"/>
  <c r="V12" i="18"/>
  <c r="AF38" i="18"/>
  <c r="P24" i="18"/>
  <c r="L34" i="18"/>
  <c r="AF8" i="18"/>
  <c r="AD24" i="18"/>
  <c r="AD34" i="18"/>
  <c r="L8" i="18"/>
  <c r="R22" i="18"/>
  <c r="AD18" i="18"/>
  <c r="AF44" i="18"/>
  <c r="AD22" i="18"/>
  <c r="N12" i="18"/>
  <c r="AD14" i="18"/>
  <c r="T28" i="18"/>
  <c r="X42" i="18"/>
  <c r="AJ32" i="18"/>
  <c r="AJ20" i="18"/>
  <c r="AH32" i="18"/>
  <c r="AF18" i="18"/>
  <c r="L20" i="18"/>
  <c r="AB40" i="18"/>
  <c r="J6" i="18"/>
  <c r="AF12" i="18"/>
  <c r="AF36" i="18"/>
  <c r="J24" i="18"/>
  <c r="L32" i="18"/>
  <c r="P8" i="18"/>
  <c r="P22" i="18"/>
  <c r="V10" i="18"/>
  <c r="Z42" i="18"/>
  <c r="AD12" i="18"/>
  <c r="AB42" i="18"/>
  <c r="L26" i="18"/>
  <c r="N36" i="18"/>
  <c r="AH18" i="18"/>
  <c r="X34" i="18"/>
  <c r="X10" i="18"/>
  <c r="L22" i="18"/>
  <c r="J42" i="18"/>
  <c r="T24" i="18"/>
  <c r="J20" i="18"/>
  <c r="V22" i="18"/>
  <c r="AB24" i="18"/>
  <c r="AF42" i="18"/>
  <c r="N30" i="18"/>
  <c r="AJ14" i="18"/>
  <c r="AL36" i="18"/>
  <c r="L28" i="18"/>
  <c r="X8" i="18"/>
  <c r="AB32" i="18"/>
  <c r="X28" i="18"/>
  <c r="R16" i="18"/>
  <c r="AB20" i="18"/>
  <c r="AD36" i="18"/>
  <c r="AB18" i="18"/>
  <c r="AB6" i="18"/>
  <c r="P38" i="18"/>
  <c r="J36" i="18"/>
  <c r="AJ40" i="18"/>
  <c r="X26" i="18"/>
  <c r="X30" i="18"/>
  <c r="AD32" i="18"/>
  <c r="J40" i="18"/>
  <c r="AJ36" i="18"/>
  <c r="P30" i="18"/>
  <c r="N22" i="18"/>
  <c r="V6" i="18"/>
  <c r="P36" i="18"/>
  <c r="L10" i="18"/>
  <c r="AF32" i="18"/>
  <c r="R8" i="18"/>
  <c r="X22" i="18"/>
  <c r="P40" i="18"/>
  <c r="AH36" i="18"/>
  <c r="AL34" i="18"/>
  <c r="AF16" i="18"/>
  <c r="P18" i="18"/>
  <c r="V14" i="18"/>
  <c r="X16" i="18"/>
  <c r="V20" i="18"/>
  <c r="L16" i="18"/>
  <c r="AL44" i="18"/>
  <c r="N28" i="18"/>
  <c r="Z8" i="18"/>
  <c r="AD28" i="18"/>
  <c r="Z24" i="18"/>
  <c r="T42" i="18"/>
  <c r="N20" i="18"/>
  <c r="R32" i="18"/>
  <c r="J28" i="18"/>
  <c r="X24" i="18"/>
  <c r="X40" i="18"/>
  <c r="P16" i="18"/>
  <c r="X36" i="18"/>
  <c r="J22" i="18"/>
  <c r="R12" i="18"/>
  <c r="AB38" i="18"/>
  <c r="L24" i="18"/>
  <c r="N32" i="18"/>
  <c r="AH20" i="18"/>
  <c r="AL30" i="18"/>
  <c r="AJ16" i="18"/>
  <c r="J26" i="18"/>
  <c r="Z36" i="18"/>
  <c r="R20" i="18"/>
  <c r="X18" i="18"/>
  <c r="T8" i="18"/>
  <c r="AD26" i="18"/>
  <c r="Z22" i="18"/>
  <c r="T40" i="18"/>
  <c r="AH38" i="18"/>
  <c r="L44" i="18"/>
  <c r="AB44" i="18"/>
  <c r="R42" i="18"/>
  <c r="P10" i="18"/>
  <c r="AF30" i="18"/>
  <c r="V28" i="18"/>
  <c r="L38" i="18"/>
  <c r="AL24" i="18"/>
  <c r="AH12" i="18"/>
  <c r="AL10" i="18"/>
  <c r="T44" i="18"/>
  <c r="V38" i="18"/>
  <c r="AF26" i="18"/>
  <c r="P42" i="18"/>
  <c r="AL26" i="18"/>
  <c r="AJ28" i="18"/>
  <c r="R26" i="18"/>
  <c r="N16" i="18"/>
  <c r="AF6" i="18"/>
  <c r="T6" i="18"/>
  <c r="AJ12" i="18"/>
  <c r="P44" i="18"/>
  <c r="Z18" i="18"/>
  <c r="P20" i="18"/>
  <c r="Z30" i="18"/>
  <c r="AJ42" i="18"/>
  <c r="AH14" i="18"/>
  <c r="AH44" i="18"/>
  <c r="Z38" i="18"/>
  <c r="R6" i="18"/>
  <c r="T38" i="18"/>
  <c r="T12" i="18"/>
  <c r="N40" i="18"/>
  <c r="X6" i="18"/>
  <c r="R36" i="18"/>
  <c r="AH6" i="18"/>
  <c r="AH16" i="18"/>
  <c r="AL16" i="18"/>
  <c r="Z12" i="18"/>
  <c r="P34" i="18"/>
  <c r="T30" i="18"/>
  <c r="T18" i="18"/>
  <c r="V32" i="18"/>
  <c r="L30" i="18"/>
  <c r="AJ6" i="18"/>
  <c r="L14" i="18"/>
  <c r="L6" i="18"/>
  <c r="Q11" i="1"/>
  <c r="AH11" i="1" l="1"/>
  <c r="AG11" i="1" s="1"/>
  <c r="U46" i="19" l="1"/>
  <c r="O47" i="19"/>
  <c r="O40" i="19"/>
  <c r="P47" i="19"/>
  <c r="J48" i="19"/>
  <c r="J41" i="19"/>
  <c r="AA49" i="19"/>
  <c r="S38" i="19"/>
  <c r="W43" i="19"/>
  <c r="AA31" i="19"/>
  <c r="M29" i="19"/>
  <c r="Q34" i="19"/>
  <c r="U23" i="19"/>
  <c r="M16" i="19"/>
  <c r="Q51" i="19"/>
  <c r="M52" i="19"/>
  <c r="K45" i="19"/>
  <c r="V54" i="19"/>
  <c r="T40" i="19"/>
  <c r="X45" i="19"/>
  <c r="J26" i="19"/>
  <c r="N31" i="19"/>
  <c r="R17" i="19"/>
  <c r="J20" i="19"/>
  <c r="AM18" i="19"/>
  <c r="R55" i="19"/>
  <c r="N38" i="19"/>
  <c r="Y47" i="19"/>
  <c r="Q37" i="19"/>
  <c r="U42" i="19"/>
  <c r="Y29" i="19"/>
  <c r="K28" i="19"/>
  <c r="O33" i="19"/>
  <c r="S21" i="19"/>
  <c r="P53" i="19"/>
  <c r="L54" i="19"/>
  <c r="K37" i="19"/>
  <c r="AA55" i="19"/>
  <c r="S41" i="19"/>
  <c r="W27" i="19"/>
  <c r="U26" i="19"/>
  <c r="M32" i="19"/>
  <c r="Q19" i="19"/>
  <c r="O21" i="19"/>
  <c r="Q46" i="19"/>
  <c r="L37" i="19"/>
  <c r="Z41" i="19"/>
  <c r="P27" i="19"/>
  <c r="R20" i="19"/>
  <c r="AJ18" i="19"/>
  <c r="AK29" i="19"/>
  <c r="AI40" i="19"/>
  <c r="AM50" i="19"/>
  <c r="AK13" i="19"/>
  <c r="AD32" i="19"/>
  <c r="M47" i="19"/>
  <c r="Z54" i="19"/>
  <c r="V26" i="19"/>
  <c r="R31" i="19"/>
  <c r="N19" i="19"/>
  <c r="AH23" i="19"/>
  <c r="AL33" i="19"/>
  <c r="AJ44" i="19"/>
  <c r="AH55" i="19"/>
  <c r="AM7" i="19"/>
  <c r="AE36" i="19"/>
  <c r="N40" i="19"/>
  <c r="U39" i="19"/>
  <c r="W34" i="19"/>
  <c r="S35" i="19"/>
  <c r="L16" i="19"/>
  <c r="AI27" i="19"/>
  <c r="AM37" i="19"/>
  <c r="AK48" i="19"/>
  <c r="AI11" i="19"/>
  <c r="AB30" i="19"/>
  <c r="T50" i="19"/>
  <c r="Z49" i="19"/>
  <c r="V43" i="19"/>
  <c r="L29" i="19"/>
  <c r="T23" i="19"/>
  <c r="AL20" i="19"/>
  <c r="AJ31" i="19"/>
  <c r="AH42" i="19"/>
  <c r="AL52" i="19"/>
  <c r="AJ15" i="19"/>
  <c r="AC34" i="19"/>
  <c r="O52" i="19"/>
  <c r="R37" i="19"/>
  <c r="Z29" i="19"/>
  <c r="P33" i="19"/>
  <c r="O22" i="19"/>
  <c r="AM24" i="19"/>
  <c r="AK35" i="19"/>
  <c r="AI46" i="19"/>
  <c r="AM8" i="19"/>
  <c r="AF27" i="19"/>
  <c r="U48" i="19"/>
  <c r="V48" i="19"/>
  <c r="Y42" i="19"/>
  <c r="O28" i="19"/>
  <c r="Q22" i="19"/>
  <c r="AM19" i="19"/>
  <c r="AK30" i="19"/>
  <c r="AI41" i="19"/>
  <c r="N28" i="19"/>
  <c r="AH41" i="19"/>
  <c r="AE30" i="19"/>
  <c r="AB46" i="19"/>
  <c r="Z16" i="19"/>
  <c r="AD21" i="19"/>
  <c r="AB6" i="19"/>
  <c r="T10" i="19"/>
  <c r="AD13" i="19"/>
  <c r="J12" i="19"/>
  <c r="V37" i="19"/>
  <c r="AJ25" i="19"/>
  <c r="AM11" i="19"/>
  <c r="AC42" i="19"/>
  <c r="AG52" i="19"/>
  <c r="AE19" i="19"/>
  <c r="W25" i="19"/>
  <c r="AG8" i="19"/>
  <c r="Y12" i="19"/>
  <c r="K8" i="19"/>
  <c r="U51" i="19"/>
  <c r="T24" i="19"/>
  <c r="AJ49" i="19"/>
  <c r="AD38" i="19"/>
  <c r="AB49" i="19"/>
  <c r="AF17" i="19"/>
  <c r="X23" i="19"/>
  <c r="AB7" i="19"/>
  <c r="T11" i="19"/>
  <c r="AD14" i="19"/>
  <c r="J15" i="19"/>
  <c r="V33" i="19"/>
  <c r="AJ37" i="19"/>
  <c r="AB28" i="19"/>
  <c r="AC45" i="19"/>
  <c r="AG55" i="19"/>
  <c r="Y21" i="19"/>
  <c r="W6" i="19"/>
  <c r="AG9" i="19"/>
  <c r="Y13" i="19"/>
  <c r="K11" i="19"/>
  <c r="Q48" i="19"/>
  <c r="L49" i="19"/>
  <c r="K42" i="19"/>
  <c r="R48" i="19"/>
  <c r="N49" i="19"/>
  <c r="L42" i="19"/>
  <c r="W51" i="19"/>
  <c r="AA38" i="19"/>
  <c r="S44" i="19"/>
  <c r="W33" i="19"/>
  <c r="U29" i="19"/>
  <c r="M35" i="19"/>
  <c r="Q25" i="19"/>
  <c r="AH16" i="19"/>
  <c r="S52" i="19"/>
  <c r="O53" i="19"/>
  <c r="M36" i="19"/>
  <c r="X55" i="19"/>
  <c r="P41" i="19"/>
  <c r="Z26" i="19"/>
  <c r="R26" i="19"/>
  <c r="J32" i="19"/>
  <c r="T18" i="19"/>
  <c r="L21" i="19"/>
  <c r="P46" i="19"/>
  <c r="O46" i="19"/>
  <c r="J40" i="19"/>
  <c r="AA48" i="19"/>
  <c r="Y37" i="19"/>
  <c r="Q43" i="19"/>
  <c r="AA30" i="19"/>
  <c r="S28" i="19"/>
  <c r="K34" i="19"/>
  <c r="U22" i="19"/>
  <c r="R54" i="19"/>
  <c r="N55" i="19"/>
  <c r="Y46" i="19"/>
  <c r="W36" i="19"/>
  <c r="AA41" i="19"/>
  <c r="Y28" i="19"/>
  <c r="Q27" i="19"/>
  <c r="U32" i="19"/>
  <c r="S20" i="19"/>
  <c r="K23" i="19"/>
  <c r="R49" i="19"/>
  <c r="V49" i="19"/>
  <c r="R43" i="19"/>
  <c r="T28" i="19"/>
  <c r="P23" i="19"/>
  <c r="AI20" i="19"/>
  <c r="AM30" i="19"/>
  <c r="AK41" i="19"/>
  <c r="AI52" i="19"/>
  <c r="AM14" i="19"/>
  <c r="AF33" i="19"/>
  <c r="M51" i="19"/>
  <c r="X36" i="19"/>
  <c r="Z28" i="19"/>
  <c r="J33" i="19"/>
  <c r="J22" i="19"/>
  <c r="AJ24" i="19"/>
  <c r="AH35" i="19"/>
  <c r="AL45" i="19"/>
  <c r="AJ8" i="19"/>
  <c r="AC27" i="19"/>
  <c r="AG37" i="19"/>
  <c r="M44" i="19"/>
  <c r="Y40" i="19"/>
  <c r="O26" i="19"/>
  <c r="Q18" i="19"/>
  <c r="AM16" i="19"/>
  <c r="AK28" i="19"/>
  <c r="AI39" i="19"/>
  <c r="AM49" i="19"/>
  <c r="AK12" i="19"/>
  <c r="AD31" i="19"/>
  <c r="S54" i="19"/>
  <c r="X52" i="19"/>
  <c r="Z44" i="19"/>
  <c r="P30" i="19"/>
  <c r="K18" i="19"/>
  <c r="AH22" i="19"/>
  <c r="AL32" i="19"/>
  <c r="AJ43" i="19"/>
  <c r="AH54" i="19"/>
  <c r="AL6" i="19"/>
  <c r="AE35" i="19"/>
  <c r="J38" i="19"/>
  <c r="V38" i="19"/>
  <c r="X32" i="19"/>
  <c r="T34" i="19"/>
  <c r="O24" i="19"/>
  <c r="AI26" i="19"/>
  <c r="AM36" i="19"/>
  <c r="AK47" i="19"/>
  <c r="AI10" i="19"/>
  <c r="AB29" i="19"/>
  <c r="P52" i="19"/>
  <c r="AA50" i="19"/>
  <c r="Q44" i="19"/>
  <c r="S29" i="19"/>
  <c r="U24" i="19"/>
  <c r="AI21" i="19"/>
  <c r="AM31" i="19"/>
  <c r="AK42" i="19"/>
  <c r="R33" i="19"/>
  <c r="AI45" i="19"/>
  <c r="AE33" i="19"/>
  <c r="AD47" i="19"/>
  <c r="V17" i="19"/>
  <c r="Z22" i="19"/>
  <c r="R7" i="19"/>
  <c r="AB10" i="19"/>
  <c r="T14" i="19"/>
  <c r="L13" i="19"/>
  <c r="Z42" i="19"/>
  <c r="AL30" i="19"/>
  <c r="AL15" i="19"/>
  <c r="AE43" i="19"/>
  <c r="AC54" i="19"/>
  <c r="AA20" i="19"/>
  <c r="AE25" i="19"/>
  <c r="W9" i="19"/>
  <c r="AG12" i="19"/>
  <c r="M9" i="19"/>
  <c r="O38" i="19"/>
  <c r="J25" i="19"/>
  <c r="AI53" i="19"/>
  <c r="AF39" i="19"/>
  <c r="AD50" i="19"/>
  <c r="AB18" i="19"/>
  <c r="AF23" i="19"/>
  <c r="R8" i="19"/>
  <c r="S49" i="19"/>
  <c r="O50" i="19"/>
  <c r="M43" i="19"/>
  <c r="T49" i="19"/>
  <c r="J51" i="19"/>
  <c r="N43" i="19"/>
  <c r="Y52" i="19"/>
  <c r="W39" i="19"/>
  <c r="AA44" i="19"/>
  <c r="Y34" i="19"/>
  <c r="Q30" i="19"/>
  <c r="U35" i="19"/>
  <c r="M18" i="19"/>
  <c r="AJ17" i="19"/>
  <c r="U53" i="19"/>
  <c r="K55" i="19"/>
  <c r="V46" i="19"/>
  <c r="T36" i="19"/>
  <c r="X41" i="19"/>
  <c r="V28" i="19"/>
  <c r="N27" i="19"/>
  <c r="R32" i="19"/>
  <c r="P20" i="19"/>
  <c r="N22" i="19"/>
  <c r="R47" i="19"/>
  <c r="M48" i="19"/>
  <c r="L41" i="19"/>
  <c r="W50" i="19"/>
  <c r="U38" i="19"/>
  <c r="Y43" i="19"/>
  <c r="W32" i="19"/>
  <c r="O29" i="19"/>
  <c r="S34" i="19"/>
  <c r="Q24" i="19"/>
  <c r="T55" i="19"/>
  <c r="J39" i="19"/>
  <c r="AA47" i="19"/>
  <c r="S37" i="19"/>
  <c r="W42" i="19"/>
  <c r="AA29" i="19"/>
  <c r="M28" i="19"/>
  <c r="Q33" i="19"/>
  <c r="U21" i="19"/>
  <c r="M24" i="19"/>
  <c r="Q53" i="19"/>
  <c r="Z51" i="19"/>
  <c r="V44" i="19"/>
  <c r="L30" i="19"/>
  <c r="S25" i="19"/>
  <c r="AK21" i="19"/>
  <c r="AI32" i="19"/>
  <c r="AM42" i="19"/>
  <c r="AK53" i="19"/>
  <c r="AI6" i="19"/>
  <c r="AB35" i="19"/>
  <c r="N54" i="19"/>
  <c r="P38" i="19"/>
  <c r="X31" i="19"/>
  <c r="N34" i="19"/>
  <c r="K24" i="19"/>
  <c r="AL25" i="19"/>
  <c r="AJ36" i="19"/>
  <c r="AH47" i="19"/>
  <c r="AL9" i="19"/>
  <c r="AE28" i="19"/>
  <c r="T46" i="19"/>
  <c r="X46" i="19"/>
  <c r="Q42" i="19"/>
  <c r="S27" i="19"/>
  <c r="U20" i="19"/>
  <c r="AH19" i="19"/>
  <c r="AM29" i="19"/>
  <c r="AK40" i="19"/>
  <c r="AI51" i="19"/>
  <c r="AM13" i="19"/>
  <c r="AF32" i="19"/>
  <c r="N48" i="19"/>
  <c r="V55" i="19"/>
  <c r="X26" i="19"/>
  <c r="T31" i="19"/>
  <c r="L20" i="19"/>
  <c r="AJ23" i="19"/>
  <c r="AH34" i="19"/>
  <c r="AL44" i="19"/>
  <c r="AJ55" i="19"/>
  <c r="AC26" i="19"/>
  <c r="AG36" i="19"/>
  <c r="O41" i="19"/>
  <c r="Z39" i="19"/>
  <c r="V35" i="19"/>
  <c r="R16" i="19"/>
  <c r="K17" i="19"/>
  <c r="AK27" i="19"/>
  <c r="AI38" i="19"/>
  <c r="AM48" i="19"/>
  <c r="AK11" i="19"/>
  <c r="AD30" i="19"/>
  <c r="U55" i="19"/>
  <c r="Y53" i="19"/>
  <c r="U45" i="19"/>
  <c r="K31" i="19"/>
  <c r="J19" i="19"/>
  <c r="AK22" i="19"/>
  <c r="AI33" i="19"/>
  <c r="P48" i="19"/>
  <c r="P22" i="19"/>
  <c r="AH49" i="19"/>
  <c r="AD37" i="19"/>
  <c r="AF48" i="19"/>
  <c r="AD17" i="19"/>
  <c r="V23" i="19"/>
  <c r="Z7" i="19"/>
  <c r="R11" i="19"/>
  <c r="AB14" i="19"/>
  <c r="N14" i="19"/>
  <c r="X30" i="19"/>
  <c r="AH36" i="19"/>
  <c r="AG26" i="19"/>
  <c r="AG44" i="19"/>
  <c r="AE55" i="19"/>
  <c r="W21" i="19"/>
  <c r="U6" i="19"/>
  <c r="AE9" i="19"/>
  <c r="W13" i="19"/>
  <c r="O10" i="19"/>
  <c r="Z50" i="19"/>
  <c r="AH21" i="19"/>
  <c r="AH9" i="19"/>
  <c r="AB41" i="19"/>
  <c r="AF51" i="19"/>
  <c r="X19" i="19"/>
  <c r="AB24" i="19"/>
  <c r="Z8" i="19"/>
  <c r="R12" i="19"/>
  <c r="AB15" i="19"/>
  <c r="O7" i="19"/>
  <c r="L35" i="19"/>
  <c r="AK46" i="19"/>
  <c r="AG34" i="19"/>
  <c r="AG47" i="19"/>
  <c r="Y17" i="19"/>
  <c r="AC22" i="19"/>
  <c r="U50" i="19"/>
  <c r="K52" i="19"/>
  <c r="O44" i="19"/>
  <c r="P51" i="19"/>
  <c r="L52" i="19"/>
  <c r="J45" i="19"/>
  <c r="AA53" i="19"/>
  <c r="S40" i="19"/>
  <c r="W45" i="19"/>
  <c r="AA35" i="19"/>
  <c r="M31" i="19"/>
  <c r="Q17" i="19"/>
  <c r="O19" i="19"/>
  <c r="AL18" i="19"/>
  <c r="Q55" i="19"/>
  <c r="M38" i="19"/>
  <c r="X47" i="19"/>
  <c r="P37" i="19"/>
  <c r="T42" i="19"/>
  <c r="X29" i="19"/>
  <c r="J28" i="19"/>
  <c r="N33" i="19"/>
  <c r="R21" i="19"/>
  <c r="J24" i="19"/>
  <c r="T48" i="19"/>
  <c r="J50" i="19"/>
  <c r="N42" i="19"/>
  <c r="Y51" i="19"/>
  <c r="Q39" i="19"/>
  <c r="U44" i="19"/>
  <c r="Y33" i="19"/>
  <c r="K30" i="19"/>
  <c r="O35" i="19"/>
  <c r="R46" i="19"/>
  <c r="L47" i="19"/>
  <c r="L40" i="19"/>
  <c r="W49" i="19"/>
  <c r="AA37" i="19"/>
  <c r="S43" i="19"/>
  <c r="W31" i="19"/>
  <c r="U28" i="19"/>
  <c r="M34" i="19"/>
  <c r="Q23" i="19"/>
  <c r="O25" i="19"/>
  <c r="J47" i="19"/>
  <c r="X54" i="19"/>
  <c r="Z45" i="19"/>
  <c r="P31" i="19"/>
  <c r="M19" i="19"/>
  <c r="AM22" i="19"/>
  <c r="AK33" i="19"/>
  <c r="AI44" i="19"/>
  <c r="AM54" i="19"/>
  <c r="AL7" i="19"/>
  <c r="AD36" i="19"/>
  <c r="M40" i="19"/>
  <c r="T39" i="19"/>
  <c r="V34" i="19"/>
  <c r="R35" i="19"/>
  <c r="K16" i="19"/>
  <c r="AH27" i="19"/>
  <c r="AL37" i="19"/>
  <c r="AJ48" i="19"/>
  <c r="AH11" i="19"/>
  <c r="AG29" i="19"/>
  <c r="S50" i="19"/>
  <c r="Y49" i="19"/>
  <c r="U43" i="19"/>
  <c r="K29" i="19"/>
  <c r="S23" i="19"/>
  <c r="AK20" i="19"/>
  <c r="AI31" i="19"/>
  <c r="AM41" i="19"/>
  <c r="AK52" i="19"/>
  <c r="AI15" i="19"/>
  <c r="AB34" i="19"/>
  <c r="J52" i="19"/>
  <c r="Z36" i="19"/>
  <c r="V29" i="19"/>
  <c r="L33" i="19"/>
  <c r="L22" i="19"/>
  <c r="AL24" i="19"/>
  <c r="AJ35" i="19"/>
  <c r="AH46" i="19"/>
  <c r="AL8" i="19"/>
  <c r="AE27" i="19"/>
  <c r="AC38" i="19"/>
  <c r="M45" i="19"/>
  <c r="R41" i="19"/>
  <c r="T26" i="19"/>
  <c r="P19" i="19"/>
  <c r="AI17" i="19"/>
  <c r="AM28" i="19"/>
  <c r="AK39" i="19"/>
  <c r="AI50" i="19"/>
  <c r="AM12" i="19"/>
  <c r="AF31" i="19"/>
  <c r="K50" i="19"/>
  <c r="Q36" i="19"/>
  <c r="Y27" i="19"/>
  <c r="O32" i="19"/>
  <c r="J21" i="19"/>
  <c r="AM23" i="19"/>
  <c r="AK34" i="19"/>
  <c r="K53" i="19"/>
  <c r="J23" i="19"/>
  <c r="AH52" i="19"/>
  <c r="AD39" i="19"/>
  <c r="AB50" i="19"/>
  <c r="Z18" i="19"/>
  <c r="AD23" i="19"/>
  <c r="P8" i="19"/>
  <c r="Z11" i="19"/>
  <c r="R15" i="19"/>
  <c r="J6" i="19"/>
  <c r="P28" i="19"/>
  <c r="AJ41" i="19"/>
  <c r="AF30" i="19"/>
  <c r="AC46" i="19"/>
  <c r="AA16" i="19"/>
  <c r="AE21" i="19"/>
  <c r="AC6" i="19"/>
  <c r="U10" i="19"/>
  <c r="AE13" i="19"/>
  <c r="K12" i="19"/>
  <c r="X38" i="19"/>
  <c r="AJ26" i="19"/>
  <c r="AH12" i="19"/>
  <c r="AD42" i="19"/>
  <c r="AB53" i="19"/>
  <c r="AF19" i="19"/>
  <c r="X25" i="19"/>
  <c r="P9" i="19"/>
  <c r="Z12" i="19"/>
  <c r="L8" i="19"/>
  <c r="U52" i="19"/>
  <c r="P25" i="19"/>
  <c r="AJ50" i="19"/>
  <c r="AE38" i="19"/>
  <c r="AC49" i="19"/>
  <c r="AG17" i="19"/>
  <c r="Y23" i="19"/>
  <c r="AC7" i="19"/>
  <c r="U11" i="19"/>
  <c r="AE14" i="19"/>
  <c r="K15" i="19"/>
  <c r="J31" i="19"/>
  <c r="AL43" i="19"/>
  <c r="AB32" i="19"/>
  <c r="AF46" i="19"/>
  <c r="AD16" i="19"/>
  <c r="V22" i="19"/>
  <c r="AF6" i="19"/>
  <c r="X10" i="19"/>
  <c r="P14" i="19"/>
  <c r="N12" i="19"/>
  <c r="O20" i="19"/>
  <c r="AG45" i="19"/>
  <c r="AA25" i="19"/>
  <c r="P15" i="19"/>
  <c r="Y22" i="19"/>
  <c r="AH48" i="19"/>
  <c r="J27" i="19"/>
  <c r="N11" i="19"/>
  <c r="AJ14" i="19"/>
  <c r="Y18" i="19"/>
  <c r="Y10" i="19"/>
  <c r="AJ33" i="19"/>
  <c r="R36" i="19"/>
  <c r="R10" i="19"/>
  <c r="U54" i="19"/>
  <c r="K38" i="19"/>
  <c r="V47" i="19"/>
  <c r="P55" i="19"/>
  <c r="L38" i="19"/>
  <c r="W47" i="19"/>
  <c r="AA36" i="19"/>
  <c r="S42" i="19"/>
  <c r="W29" i="19"/>
  <c r="U27" i="19"/>
  <c r="M33" i="19"/>
  <c r="Q21" i="19"/>
  <c r="O23" i="19"/>
  <c r="S48" i="19"/>
  <c r="O49" i="19"/>
  <c r="M42" i="19"/>
  <c r="X51" i="19"/>
  <c r="P39" i="19"/>
  <c r="T44" i="19"/>
  <c r="X33" i="19"/>
  <c r="J30" i="19"/>
  <c r="N35" i="19"/>
  <c r="R25" i="19"/>
  <c r="AI16" i="19"/>
  <c r="T52" i="19"/>
  <c r="J54" i="19"/>
  <c r="N36" i="19"/>
  <c r="Y55" i="19"/>
  <c r="Q41" i="19"/>
  <c r="AA26" i="19"/>
  <c r="S26" i="19"/>
  <c r="K32" i="19"/>
  <c r="U18" i="19"/>
  <c r="R50" i="19"/>
  <c r="N51" i="19"/>
  <c r="L44" i="19"/>
  <c r="W53" i="19"/>
  <c r="AA39" i="19"/>
  <c r="S45" i="19"/>
  <c r="W35" i="19"/>
  <c r="U30" i="19"/>
  <c r="S16" i="19"/>
  <c r="K19" i="19"/>
  <c r="AH18" i="19"/>
  <c r="K40" i="19"/>
  <c r="R39" i="19"/>
  <c r="Z33" i="19"/>
  <c r="P35" i="19"/>
  <c r="J16" i="19"/>
  <c r="AM26" i="19"/>
  <c r="AK37" i="19"/>
  <c r="AI48" i="19"/>
  <c r="AM10" i="19"/>
  <c r="AF29" i="19"/>
  <c r="Q50" i="19"/>
  <c r="X49" i="19"/>
  <c r="T43" i="19"/>
  <c r="J29" i="19"/>
  <c r="R23" i="19"/>
  <c r="AJ20" i="19"/>
  <c r="AH31" i="19"/>
  <c r="AL41" i="19"/>
  <c r="AJ52" i="19"/>
  <c r="AH15" i="19"/>
  <c r="AG33" i="19"/>
  <c r="O51" i="19"/>
  <c r="Y36" i="19"/>
  <c r="AA28" i="19"/>
  <c r="K33" i="19"/>
  <c r="K22" i="19"/>
  <c r="AK24" i="19"/>
  <c r="AI35" i="19"/>
  <c r="AM45" i="19"/>
  <c r="AK8" i="19"/>
  <c r="AD27" i="19"/>
  <c r="AB38" i="19"/>
  <c r="N44" i="19"/>
  <c r="Z40" i="19"/>
  <c r="P26" i="19"/>
  <c r="R18" i="19"/>
  <c r="AH17" i="19"/>
  <c r="AL28" i="19"/>
  <c r="AJ39" i="19"/>
  <c r="AH50" i="19"/>
  <c r="AL12" i="19"/>
  <c r="AE31" i="19"/>
  <c r="T54" i="19"/>
  <c r="V53" i="19"/>
  <c r="R45" i="19"/>
  <c r="T30" i="19"/>
  <c r="L18" i="19"/>
  <c r="AI22" i="19"/>
  <c r="AM32" i="19"/>
  <c r="AK43" i="19"/>
  <c r="AI54" i="19"/>
  <c r="AM6" i="19"/>
  <c r="AF35" i="19"/>
  <c r="O42" i="19"/>
  <c r="Q40" i="19"/>
  <c r="Y35" i="19"/>
  <c r="U16" i="19"/>
  <c r="N17" i="19"/>
  <c r="AM27" i="19"/>
  <c r="AK38" i="19"/>
  <c r="X42" i="19"/>
  <c r="AJ30" i="19"/>
  <c r="AL14" i="19"/>
  <c r="AD43" i="19"/>
  <c r="AB54" i="19"/>
  <c r="Z20" i="19"/>
  <c r="AD25" i="19"/>
  <c r="V9" i="19"/>
  <c r="AF12" i="19"/>
  <c r="L9" i="19"/>
  <c r="K54" i="19"/>
  <c r="M23" i="19"/>
  <c r="AH53" i="19"/>
  <c r="AE39" i="19"/>
  <c r="AC50" i="19"/>
  <c r="AA18" i="19"/>
  <c r="AE23" i="19"/>
  <c r="Q8" i="19"/>
  <c r="AA11" i="19"/>
  <c r="S15" i="19"/>
  <c r="K6" i="19"/>
  <c r="R29" i="19"/>
  <c r="AJ42" i="19"/>
  <c r="AG30" i="19"/>
  <c r="AD46" i="19"/>
  <c r="AB16" i="19"/>
  <c r="AF21" i="19"/>
  <c r="AD6" i="19"/>
  <c r="V10" i="19"/>
  <c r="AF13" i="19"/>
  <c r="L12" i="19"/>
  <c r="Z38" i="19"/>
  <c r="AL26" i="19"/>
  <c r="AH13" i="19"/>
  <c r="AE42" i="19"/>
  <c r="AC53" i="19"/>
  <c r="AG19" i="19"/>
  <c r="Y25" i="19"/>
  <c r="Q9" i="19"/>
  <c r="AA12" i="19"/>
  <c r="M8" i="19"/>
  <c r="J42" i="19"/>
  <c r="M17" i="19"/>
  <c r="AJ54" i="19"/>
  <c r="AB40" i="19"/>
  <c r="AF50" i="19"/>
  <c r="AD18" i="19"/>
  <c r="V24" i="19"/>
  <c r="T8" i="19"/>
  <c r="AD11" i="19"/>
  <c r="V15" i="19"/>
  <c r="N6" i="19"/>
  <c r="AL51" i="19"/>
  <c r="Y16" i="19"/>
  <c r="S9" i="19"/>
  <c r="N15" i="19"/>
  <c r="S13" i="19"/>
  <c r="AC17" i="19"/>
  <c r="AE52" i="19"/>
  <c r="L31" i="19"/>
  <c r="AB43" i="19"/>
  <c r="AC23" i="19"/>
  <c r="Q14" i="19"/>
  <c r="AE45" i="19"/>
  <c r="AD29" i="19"/>
  <c r="V41" i="19"/>
  <c r="Q52" i="19"/>
  <c r="X48" i="19"/>
  <c r="O37" i="19"/>
  <c r="Y26" i="19"/>
  <c r="U33" i="19"/>
  <c r="Q47" i="19"/>
  <c r="Z48" i="19"/>
  <c r="P45" i="19"/>
  <c r="R34" i="19"/>
  <c r="P50" i="19"/>
  <c r="W46" i="19"/>
  <c r="Y45" i="19"/>
  <c r="Q16" i="19"/>
  <c r="J53" i="19"/>
  <c r="S39" i="19"/>
  <c r="Q29" i="19"/>
  <c r="M20" i="19"/>
  <c r="Z37" i="19"/>
  <c r="N21" i="19"/>
  <c r="AM38" i="19"/>
  <c r="AD28" i="19"/>
  <c r="X40" i="19"/>
  <c r="T25" i="19"/>
  <c r="AJ40" i="19"/>
  <c r="AC31" i="19"/>
  <c r="Q38" i="19"/>
  <c r="K20" i="19"/>
  <c r="AI43" i="19"/>
  <c r="AF28" i="19"/>
  <c r="V39" i="19"/>
  <c r="N24" i="19"/>
  <c r="AL40" i="19"/>
  <c r="AC30" i="19"/>
  <c r="V42" i="19"/>
  <c r="N20" i="19"/>
  <c r="AI42" i="19"/>
  <c r="AB33" i="19"/>
  <c r="U41" i="19"/>
  <c r="M25" i="19"/>
  <c r="Z47" i="19"/>
  <c r="AF26" i="19"/>
  <c r="AD19" i="19"/>
  <c r="P12" i="19"/>
  <c r="W48" i="19"/>
  <c r="AE37" i="19"/>
  <c r="AA22" i="19"/>
  <c r="Q12" i="19"/>
  <c r="Z32" i="19"/>
  <c r="AF43" i="19"/>
  <c r="AB22" i="19"/>
  <c r="P13" i="19"/>
  <c r="L39" i="19"/>
  <c r="AJ53" i="19"/>
  <c r="AE50" i="19"/>
  <c r="AG23" i="19"/>
  <c r="W10" i="19"/>
  <c r="AC15" i="19"/>
  <c r="T45" i="19"/>
  <c r="AL46" i="19"/>
  <c r="AD41" i="19"/>
  <c r="AF54" i="19"/>
  <c r="AD22" i="19"/>
  <c r="AB8" i="19"/>
  <c r="R13" i="19"/>
  <c r="J14" i="19"/>
  <c r="AJ13" i="19"/>
  <c r="AC21" i="19"/>
  <c r="O8" i="19"/>
  <c r="X15" i="19"/>
  <c r="Q11" i="19"/>
  <c r="M50" i="19"/>
  <c r="AG46" i="19"/>
  <c r="AG7" i="19"/>
  <c r="V8" i="19"/>
  <c r="AF45" i="19"/>
  <c r="AJ29" i="19"/>
  <c r="AG50" i="19"/>
  <c r="P7" i="19"/>
  <c r="K9" i="19"/>
  <c r="AF11" i="19"/>
  <c r="AA14" i="19"/>
  <c r="W11" i="19"/>
  <c r="AD40" i="19"/>
  <c r="AD52" i="19"/>
  <c r="AI18" i="19"/>
  <c r="AC48" i="19"/>
  <c r="R6" i="19"/>
  <c r="Y15" i="19"/>
  <c r="AL22" i="19"/>
  <c r="AD48" i="19"/>
  <c r="S6" i="19"/>
  <c r="AE15" i="19"/>
  <c r="R9" i="19"/>
  <c r="O11" i="19"/>
  <c r="AF15" i="19"/>
  <c r="AG49" i="19"/>
  <c r="T9" i="19"/>
  <c r="X16" i="19"/>
  <c r="AH44" i="19"/>
  <c r="U8" i="19"/>
  <c r="J13" i="19"/>
  <c r="L19" i="19"/>
  <c r="AB51" i="19"/>
  <c r="AB19" i="19"/>
  <c r="AC51" i="19"/>
  <c r="W7" i="19"/>
  <c r="AL34" i="19"/>
  <c r="AC52" i="19"/>
  <c r="M10" i="19"/>
  <c r="K14" i="19"/>
  <c r="AC8" i="19"/>
  <c r="W37" i="19"/>
  <c r="AA45" i="19"/>
  <c r="AI8" i="19"/>
  <c r="AL53" i="19"/>
  <c r="AM25" i="19"/>
  <c r="AJ27" i="19"/>
  <c r="P29" i="19"/>
  <c r="S33" i="19"/>
  <c r="T6" i="19"/>
  <c r="AE51" i="19"/>
  <c r="AF55" i="19"/>
  <c r="AG39" i="19"/>
  <c r="Q13" i="19"/>
  <c r="AB48" i="19"/>
  <c r="R40" i="19"/>
  <c r="AG54" i="19"/>
  <c r="Q15" i="19"/>
  <c r="AG15" i="19"/>
  <c r="AC47" i="19"/>
  <c r="S14" i="19"/>
  <c r="AG10" i="19"/>
  <c r="P11" i="19"/>
  <c r="AA40" i="19"/>
  <c r="Q28" i="19"/>
  <c r="X39" i="19"/>
  <c r="L55" i="19"/>
  <c r="T51" i="19"/>
  <c r="U17" i="19"/>
  <c r="AI28" i="19"/>
  <c r="N30" i="19"/>
  <c r="AJ12" i="19"/>
  <c r="AK32" i="19"/>
  <c r="AH30" i="19"/>
  <c r="L32" i="19"/>
  <c r="J36" i="19"/>
  <c r="AM35" i="19"/>
  <c r="X8" i="19"/>
  <c r="W17" i="19"/>
  <c r="AM15" i="19"/>
  <c r="J11" i="19"/>
  <c r="AC41" i="19"/>
  <c r="AG13" i="19"/>
  <c r="AC28" i="19"/>
  <c r="X6" i="19"/>
  <c r="N8" i="19"/>
  <c r="AE20" i="19"/>
  <c r="W22" i="19"/>
  <c r="AC40" i="19"/>
  <c r="W16" i="19"/>
  <c r="O36" i="19"/>
  <c r="AG11" i="19"/>
  <c r="S53" i="19"/>
  <c r="R52" i="19"/>
  <c r="Y48" i="19"/>
  <c r="AA27" i="19"/>
  <c r="S18" i="19"/>
  <c r="U49" i="19"/>
  <c r="V50" i="19"/>
  <c r="Z30" i="19"/>
  <c r="P16" i="19"/>
  <c r="R51" i="19"/>
  <c r="AA52" i="19"/>
  <c r="W28" i="19"/>
  <c r="S17" i="19"/>
  <c r="N41" i="19"/>
  <c r="W40" i="19"/>
  <c r="M30" i="19"/>
  <c r="L17" i="19"/>
  <c r="V40" i="19"/>
  <c r="N23" i="19"/>
  <c r="AK45" i="19"/>
  <c r="AB31" i="19"/>
  <c r="P42" i="19"/>
  <c r="AK16" i="19"/>
  <c r="AH43" i="19"/>
  <c r="AE32" i="19"/>
  <c r="Y44" i="19"/>
  <c r="L24" i="19"/>
  <c r="AK44" i="19"/>
  <c r="AD35" i="19"/>
  <c r="R42" i="19"/>
  <c r="O16" i="19"/>
  <c r="AJ47" i="19"/>
  <c r="AG32" i="19"/>
  <c r="Z43" i="19"/>
  <c r="AK19" i="19"/>
  <c r="AM44" i="19"/>
  <c r="AD34" i="19"/>
  <c r="W30" i="19"/>
  <c r="AM17" i="19"/>
  <c r="T37" i="19"/>
  <c r="AF40" i="19"/>
  <c r="V21" i="19"/>
  <c r="X12" i="19"/>
  <c r="T33" i="19"/>
  <c r="AG40" i="19"/>
  <c r="W23" i="19"/>
  <c r="U14" i="19"/>
  <c r="J35" i="19"/>
  <c r="AB45" i="19"/>
  <c r="AF25" i="19"/>
  <c r="X13" i="19"/>
  <c r="V51" i="19"/>
  <c r="AI9" i="19"/>
  <c r="AG51" i="19"/>
  <c r="AC24" i="19"/>
  <c r="AE10" i="19"/>
  <c r="O9" i="19"/>
  <c r="X35" i="19"/>
  <c r="AK50" i="19"/>
  <c r="AF42" i="19"/>
  <c r="V16" i="19"/>
  <c r="Z23" i="19"/>
  <c r="Z13" i="19"/>
  <c r="L15" i="19"/>
  <c r="AE29" i="19"/>
  <c r="AB23" i="19"/>
  <c r="K13" i="19"/>
  <c r="T41" i="19"/>
  <c r="T19" i="19"/>
  <c r="AG53" i="19"/>
  <c r="K10" i="19"/>
  <c r="M15" i="19"/>
  <c r="AJ34" i="19"/>
  <c r="L10" i="19"/>
  <c r="X7" i="19"/>
  <c r="AC55" i="19"/>
  <c r="L14" i="19"/>
  <c r="N53" i="19"/>
  <c r="K21" i="19"/>
  <c r="K51" i="19"/>
  <c r="R28" i="19"/>
  <c r="N18" i="19"/>
  <c r="Y39" i="19"/>
  <c r="P49" i="19"/>
  <c r="Q35" i="19"/>
  <c r="L26" i="19"/>
  <c r="R27" i="19"/>
  <c r="N47" i="19"/>
  <c r="AI55" i="19"/>
  <c r="AH10" i="19"/>
  <c r="AI30" i="19"/>
  <c r="AI29" i="19"/>
  <c r="J8" i="19"/>
  <c r="AJ46" i="19"/>
  <c r="N25" i="19"/>
  <c r="M6" i="19"/>
  <c r="P6" i="19"/>
  <c r="AC19" i="19"/>
  <c r="Y20" i="19"/>
  <c r="AH45" i="19"/>
  <c r="AB13" i="19"/>
  <c r="M39" i="19"/>
  <c r="O39" i="19"/>
  <c r="L25" i="19"/>
  <c r="S30" i="19"/>
  <c r="Y32" i="19"/>
  <c r="T32" i="19"/>
  <c r="K44" i="19"/>
  <c r="M55" i="19"/>
  <c r="M41" i="19"/>
  <c r="AJ11" i="19"/>
  <c r="AK31" i="19"/>
  <c r="K35" i="19"/>
  <c r="AF52" i="19"/>
  <c r="AI49" i="19"/>
  <c r="O14" i="19"/>
  <c r="AF9" i="19"/>
  <c r="Y19" i="19"/>
  <c r="AL27" i="19"/>
  <c r="V20" i="19"/>
  <c r="X11" i="19"/>
  <c r="AG24" i="19"/>
  <c r="M14" i="19"/>
  <c r="X22" i="19"/>
  <c r="AL54" i="19"/>
  <c r="AC36" i="19"/>
  <c r="L46" i="19"/>
  <c r="T53" i="19"/>
  <c r="W55" i="19"/>
  <c r="Y30" i="19"/>
  <c r="U19" i="19"/>
  <c r="N46" i="19"/>
  <c r="Z52" i="19"/>
  <c r="V32" i="19"/>
  <c r="T22" i="19"/>
  <c r="P54" i="19"/>
  <c r="W54" i="19"/>
  <c r="AA34" i="19"/>
  <c r="Q20" i="19"/>
  <c r="J43" i="19"/>
  <c r="AA43" i="19"/>
  <c r="Q31" i="19"/>
  <c r="AL16" i="19"/>
  <c r="X28" i="19"/>
  <c r="AJ16" i="19"/>
  <c r="AM46" i="19"/>
  <c r="AF37" i="19"/>
  <c r="X44" i="19"/>
  <c r="AK18" i="19"/>
  <c r="AL49" i="19"/>
  <c r="AC35" i="19"/>
  <c r="W26" i="19"/>
  <c r="AM21" i="19"/>
  <c r="AI47" i="19"/>
  <c r="AF36" i="19"/>
  <c r="Z31" i="19"/>
  <c r="AI19" i="19"/>
  <c r="AL48" i="19"/>
  <c r="U47" i="19"/>
  <c r="V27" i="19"/>
  <c r="AM20" i="19"/>
  <c r="AK51" i="19"/>
  <c r="AB37" i="19"/>
  <c r="AA32" i="19"/>
  <c r="AI25" i="19"/>
  <c r="V30" i="19"/>
  <c r="AB42" i="19"/>
  <c r="Z24" i="19"/>
  <c r="V13" i="19"/>
  <c r="R22" i="19"/>
  <c r="AE47" i="19"/>
  <c r="AA24" i="19"/>
  <c r="AC14" i="19"/>
  <c r="AL31" i="19"/>
  <c r="AF47" i="19"/>
  <c r="V6" i="19"/>
  <c r="V14" i="19"/>
  <c r="R44" i="19"/>
  <c r="AH6" i="19"/>
  <c r="AE54" i="19"/>
  <c r="AG25" i="19"/>
  <c r="AC11" i="19"/>
  <c r="M12" i="19"/>
  <c r="T16" i="19"/>
  <c r="AJ9" i="19"/>
  <c r="AB44" i="19"/>
  <c r="Z17" i="19"/>
  <c r="AD24" i="19"/>
  <c r="Z9" i="19"/>
  <c r="X14" i="19"/>
  <c r="K49" i="19"/>
  <c r="AB39" i="19"/>
  <c r="AA6" i="19"/>
  <c r="P32" i="19"/>
  <c r="AL23" i="19"/>
  <c r="AL39" i="19"/>
  <c r="M21" i="19"/>
  <c r="AF53" i="19"/>
  <c r="Y11" i="19"/>
  <c r="AA21" i="19"/>
  <c r="AB21" i="19"/>
  <c r="AK54" i="19"/>
  <c r="AF16" i="19"/>
  <c r="U9" i="19"/>
  <c r="O6" i="19"/>
  <c r="K7" i="19"/>
  <c r="AL10" i="19"/>
  <c r="O45" i="19"/>
  <c r="AG16" i="19"/>
  <c r="Y6" i="19"/>
  <c r="AL47" i="19"/>
  <c r="AB55" i="19"/>
  <c r="W8" i="19"/>
  <c r="AM47" i="19"/>
  <c r="M27" i="19"/>
  <c r="R53" i="19"/>
  <c r="T27" i="19"/>
  <c r="AK55" i="19"/>
  <c r="AD51" i="19"/>
  <c r="AA7" i="19"/>
  <c r="N9" i="19"/>
  <c r="U7" i="19"/>
  <c r="AI7" i="19"/>
  <c r="AF10" i="19"/>
  <c r="S10" i="19"/>
  <c r="X20" i="19"/>
  <c r="AC33" i="19"/>
  <c r="AE49" i="19"/>
  <c r="AK7" i="19"/>
  <c r="AA19" i="19"/>
  <c r="J55" i="19"/>
  <c r="M22" i="19"/>
  <c r="N29" i="19"/>
  <c r="U40" i="19"/>
  <c r="AA51" i="19"/>
  <c r="M54" i="19"/>
  <c r="AK9" i="19"/>
  <c r="AL29" i="19"/>
  <c r="S31" i="19"/>
  <c r="P34" i="19"/>
  <c r="AA46" i="19"/>
  <c r="AI14" i="19"/>
  <c r="AL35" i="19"/>
  <c r="N10" i="19"/>
  <c r="Y8" i="19"/>
  <c r="X17" i="19"/>
  <c r="AJ21" i="19"/>
  <c r="S55" i="19"/>
  <c r="AD49" i="19"/>
  <c r="V11" i="19"/>
  <c r="L27" i="19"/>
  <c r="AE48" i="19"/>
  <c r="AM51" i="19"/>
  <c r="K43" i="19"/>
  <c r="AF18" i="19"/>
  <c r="Z35" i="19"/>
  <c r="Z53" i="19"/>
  <c r="M53" i="19"/>
  <c r="M46" i="19"/>
  <c r="S36" i="19"/>
  <c r="Q26" i="19"/>
  <c r="S22" i="19"/>
  <c r="K48" i="19"/>
  <c r="X37" i="19"/>
  <c r="Z34" i="19"/>
  <c r="P24" i="19"/>
  <c r="L51" i="19"/>
  <c r="U36" i="19"/>
  <c r="K26" i="19"/>
  <c r="T47" i="19"/>
  <c r="N45" i="19"/>
  <c r="W44" i="19"/>
  <c r="U34" i="19"/>
  <c r="AJ19" i="19"/>
  <c r="V31" i="19"/>
  <c r="AI24" i="19"/>
  <c r="AK49" i="19"/>
  <c r="S46" i="19"/>
  <c r="N26" i="19"/>
  <c r="AL21" i="19"/>
  <c r="AH51" i="19"/>
  <c r="Q54" i="19"/>
  <c r="Y31" i="19"/>
  <c r="AI23" i="19"/>
  <c r="AM53" i="19"/>
  <c r="S47" i="19"/>
  <c r="X34" i="19"/>
  <c r="AH26" i="19"/>
  <c r="AJ51" i="19"/>
  <c r="S51" i="19"/>
  <c r="L28" i="19"/>
  <c r="AK23" i="19"/>
  <c r="AM52" i="19"/>
  <c r="L53" i="19"/>
  <c r="K27" i="19"/>
  <c r="AK26" i="19"/>
  <c r="AL19" i="19"/>
  <c r="AF44" i="19"/>
  <c r="V25" i="19"/>
  <c r="Z15" i="19"/>
  <c r="AH20" i="19"/>
  <c r="AG48" i="19"/>
  <c r="S7" i="19"/>
  <c r="AA15" i="19"/>
  <c r="AH37" i="19"/>
  <c r="AD54" i="19"/>
  <c r="T7" i="19"/>
  <c r="T15" i="19"/>
  <c r="T29" i="19"/>
  <c r="AG31" i="19"/>
  <c r="AC16" i="19"/>
  <c r="AE6" i="19"/>
  <c r="S12" i="19"/>
  <c r="O13" i="19"/>
  <c r="O18" i="19"/>
  <c r="AI13" i="19"/>
  <c r="AD45" i="19"/>
  <c r="V18" i="19"/>
  <c r="Z25" i="19"/>
  <c r="P10" i="19"/>
  <c r="AF14" i="19"/>
  <c r="K46" i="19"/>
  <c r="AG42" i="19"/>
  <c r="AF7" i="19"/>
  <c r="AC44" i="19"/>
  <c r="AL38" i="19"/>
  <c r="AG38" i="19"/>
  <c r="AH29" i="19"/>
  <c r="AE16" i="19"/>
  <c r="AD12" i="19"/>
  <c r="AD8" i="19"/>
  <c r="Z6" i="19"/>
  <c r="AK14" i="19"/>
  <c r="AE18" i="19"/>
  <c r="Z10" i="19"/>
  <c r="V45" i="19"/>
  <c r="P36" i="19"/>
  <c r="AG41" i="19"/>
  <c r="AL17" i="19"/>
  <c r="Q6" i="19"/>
  <c r="V12" i="19"/>
  <c r="AL55" i="19"/>
  <c r="AA17" i="19"/>
  <c r="AB9" i="19"/>
  <c r="L7" i="19"/>
  <c r="AJ10" i="19"/>
  <c r="AB17" i="19"/>
  <c r="AC9" i="19"/>
  <c r="AG14" i="19"/>
  <c r="O54" i="19"/>
  <c r="T38" i="19"/>
  <c r="N52" i="19"/>
  <c r="O27" i="19"/>
  <c r="Y50" i="19"/>
  <c r="N50" i="19"/>
  <c r="AK25" i="19"/>
  <c r="AJ28" i="19"/>
  <c r="O30" i="19"/>
  <c r="O55" i="19"/>
  <c r="J49" i="19"/>
  <c r="K39" i="19"/>
  <c r="AH25" i="19"/>
  <c r="AJ45" i="19"/>
  <c r="M13" i="19"/>
  <c r="X9" i="19"/>
  <c r="AC18" i="19"/>
  <c r="AJ22" i="19"/>
  <c r="Z19" i="19"/>
  <c r="AD15" i="19"/>
  <c r="AF49" i="19"/>
  <c r="AC29" i="19"/>
  <c r="AM43" i="19"/>
  <c r="AA13" i="19"/>
  <c r="AE11" i="19"/>
  <c r="AC37" i="19"/>
  <c r="M11" i="19"/>
  <c r="AG18" i="19"/>
  <c r="AE26" i="19"/>
  <c r="AM9" i="19"/>
  <c r="S8" i="19"/>
  <c r="AE53" i="19"/>
  <c r="J9" i="19"/>
  <c r="AE12" i="19"/>
  <c r="AB36" i="19"/>
  <c r="U12" i="19"/>
  <c r="K36" i="19"/>
  <c r="N39" i="19"/>
  <c r="W41" i="19"/>
  <c r="U31" i="19"/>
  <c r="K25" i="19"/>
  <c r="K41" i="19"/>
  <c r="P43" i="19"/>
  <c r="R30" i="19"/>
  <c r="N16" i="19"/>
  <c r="J44" i="19"/>
  <c r="Y41" i="19"/>
  <c r="O31" i="19"/>
  <c r="O48" i="19"/>
  <c r="Y54" i="19"/>
  <c r="AA33" i="19"/>
  <c r="S24" i="19"/>
  <c r="L43" i="19"/>
  <c r="L34" i="19"/>
  <c r="AM34" i="19"/>
  <c r="AI12" i="19"/>
  <c r="M37" i="19"/>
  <c r="P18" i="19"/>
  <c r="AJ32" i="19"/>
  <c r="AL13" i="19"/>
  <c r="W52" i="19"/>
  <c r="O34" i="19"/>
  <c r="AM33" i="19"/>
  <c r="AK6" i="19"/>
  <c r="Z46" i="19"/>
  <c r="T35" i="19"/>
  <c r="AL36" i="19"/>
  <c r="AH14" i="19"/>
  <c r="X50" i="19"/>
  <c r="T21" i="19"/>
  <c r="AI34" i="19"/>
  <c r="AK15" i="19"/>
  <c r="U37" i="19"/>
  <c r="S19" i="19"/>
  <c r="AI37" i="19"/>
  <c r="AM55" i="19"/>
  <c r="AD55" i="19"/>
  <c r="AF8" i="19"/>
  <c r="M7" i="19"/>
  <c r="AH8" i="19"/>
  <c r="AE17" i="19"/>
  <c r="AC10" i="19"/>
  <c r="N7" i="19"/>
  <c r="AG27" i="19"/>
  <c r="AB20" i="19"/>
  <c r="AD10" i="19"/>
  <c r="N13" i="19"/>
  <c r="AH32" i="19"/>
  <c r="AG43" i="19"/>
  <c r="AC20" i="19"/>
  <c r="AA8" i="19"/>
  <c r="W14" i="19"/>
  <c r="X53" i="19"/>
  <c r="AH33" i="19"/>
  <c r="AG35" i="19"/>
  <c r="AB52" i="19"/>
  <c r="AD20" i="19"/>
  <c r="V7" i="19"/>
  <c r="T12" i="19"/>
  <c r="J10" i="19"/>
  <c r="AH28" i="19"/>
  <c r="X18" i="19"/>
  <c r="AC12" i="19"/>
  <c r="Q7" i="19"/>
  <c r="AG22" i="19"/>
  <c r="AE8" i="19"/>
  <c r="AC32" i="19"/>
  <c r="AB25" i="19"/>
  <c r="O12" i="19"/>
  <c r="AH24" i="19"/>
  <c r="N32" i="19"/>
  <c r="AC43" i="19"/>
  <c r="W24" i="19"/>
  <c r="R14" i="19"/>
  <c r="X24" i="19"/>
  <c r="AF24" i="19"/>
  <c r="AA23" i="19"/>
  <c r="AJ7" i="19"/>
  <c r="AK10" i="19"/>
  <c r="X27" i="19"/>
  <c r="AE40" i="19"/>
  <c r="AE22" i="19"/>
  <c r="T13" i="19"/>
  <c r="Z27" i="19"/>
  <c r="AE41" i="19"/>
  <c r="AF22" i="19"/>
  <c r="U13" i="19"/>
  <c r="N37" i="19"/>
  <c r="L36" i="19"/>
  <c r="AA42" i="19"/>
  <c r="Q32" i="19"/>
  <c r="J46" i="19"/>
  <c r="O43" i="19"/>
  <c r="X43" i="19"/>
  <c r="J34" i="19"/>
  <c r="AK17" i="19"/>
  <c r="L45" i="19"/>
  <c r="Q45" i="19"/>
  <c r="S32" i="19"/>
  <c r="L50" i="19"/>
  <c r="W38" i="19"/>
  <c r="M26" i="19"/>
  <c r="U25" i="19"/>
  <c r="V36" i="19"/>
  <c r="T17" i="19"/>
  <c r="AI36" i="19"/>
  <c r="AB27" i="19"/>
  <c r="V52" i="19"/>
  <c r="T20" i="19"/>
  <c r="AH39" i="19"/>
  <c r="AJ6" i="19"/>
  <c r="AA54" i="19"/>
  <c r="J18" i="19"/>
  <c r="AK36" i="19"/>
  <c r="AB26" i="19"/>
  <c r="R38" i="19"/>
  <c r="P21" i="19"/>
  <c r="AH38" i="19"/>
  <c r="AG28" i="19"/>
  <c r="Z55" i="19"/>
  <c r="R24" i="19"/>
  <c r="AM40" i="19"/>
  <c r="AD26" i="19"/>
  <c r="Y38" i="19"/>
  <c r="L23" i="19"/>
  <c r="AM39" i="19"/>
  <c r="AL11" i="19"/>
  <c r="V19" i="19"/>
  <c r="AD9" i="19"/>
  <c r="Q49" i="19"/>
  <c r="AE34" i="19"/>
  <c r="W19" i="19"/>
  <c r="S11" i="19"/>
  <c r="P44" i="19"/>
  <c r="AF34" i="19"/>
  <c r="X21" i="19"/>
  <c r="AB11" i="19"/>
  <c r="L6" i="19"/>
  <c r="AL42" i="19"/>
  <c r="AE46" i="19"/>
  <c r="AG21" i="19"/>
  <c r="Y9" i="19"/>
  <c r="U15" i="19"/>
  <c r="P40" i="19"/>
  <c r="AJ38" i="19"/>
  <c r="AF38" i="19"/>
  <c r="AD53" i="19"/>
  <c r="Z21" i="19"/>
  <c r="AD7" i="19"/>
  <c r="AB12" i="19"/>
  <c r="L11" i="19"/>
  <c r="AH40" i="19"/>
  <c r="W20" i="19"/>
  <c r="AC13" i="19"/>
  <c r="AA10" i="19"/>
  <c r="Y7" i="19"/>
  <c r="W12" i="19"/>
  <c r="AC39" i="19"/>
  <c r="AG6" i="19"/>
  <c r="O15" i="19"/>
  <c r="AL50" i="19"/>
  <c r="O17" i="19"/>
  <c r="AB47" i="19"/>
  <c r="AC25" i="19"/>
  <c r="W15" i="19"/>
  <c r="AA9" i="19"/>
  <c r="Q10" i="19"/>
  <c r="AE7" i="19"/>
  <c r="AD33" i="19"/>
  <c r="AF41" i="19"/>
  <c r="P17" i="19"/>
  <c r="AD44" i="19"/>
  <c r="Y24" i="19"/>
  <c r="Y14" i="19"/>
  <c r="R19" i="19"/>
  <c r="AE44" i="19"/>
  <c r="AE24" i="19"/>
  <c r="Z14" i="19"/>
  <c r="W18" i="19"/>
  <c r="AF20" i="19"/>
  <c r="AG20" i="19"/>
  <c r="AH7" i="19"/>
  <c r="J17" i="19"/>
  <c r="J37" i="19"/>
  <c r="AI11" i="1"/>
  <c r="J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<sst xmlns="http://schemas.openxmlformats.org/spreadsheetml/2006/main" count="468" uniqueCount="302">
  <si>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</si>
  <si>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</si>
  <si>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</si>
  <si>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</si>
  <si>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</si>
  <si>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</si>
  <si>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</si>
  <si>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</si>
  <si>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</si>
  <si>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</si>
  <si>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</si>
  <si>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</si>
  <si>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</si>
  <si>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</si>
  <si>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</si>
  <si>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</si>
  <si>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</si>
  <si>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</si>
  <si>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</si>
  <si>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</si>
  <si>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</si>
  <si>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</si>
  <si>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</si>
  <si>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</si>
  <si>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</si>
  <si>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</si>
  <si>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</si>
  <si>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</si>
  <si>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</si>
  <si>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</si>
  <si>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</si>
  <si>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</si>
  <si>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</si>
  <si>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</si>
  <si>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</si>
  <si>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</si>
  <si>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</si>
  <si>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</si>
  <si>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</si>
  <si>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</si>
  <si>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</si>
  <si>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</si>
  <si>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</si>
  <si>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</si>
  <si>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</si>
  <si>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</si>
  <si>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</si>
  <si>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</si>
  <si>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</si>
  <si>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</si>
  <si>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</si>
  <si>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</si>
  <si>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</si>
  <si>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</si>
  <si>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</si>
  <si>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</si>
  <si>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</si>
  <si>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</si>
  <si>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</si>
  <si>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</si>
  <si>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</si>
  <si>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</si>
  <si>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</si>
  <si>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</si>
  <si>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</si>
  <si>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</si>
  <si>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</si>
  <si>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</si>
  <si>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</si>
  <si>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</si>
  <si>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</si>
  <si>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</si>
  <si>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</si>
  <si>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</si>
  <si>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</si>
  <si>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</si>
  <si>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</si>
  <si>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</si>
  <si>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</si>
  <si>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</si>
  <si>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</si>
  <si>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</si>
  <si>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</si>
  <si>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</si>
  <si>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</si>
  <si>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</si>
  <si>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</si>
  <si>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</si>
  <si>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</si>
  <si>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</si>
  <si>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</si>
  <si>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</si>
  <si>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</si>
  <si>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</si>
  <si>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</si>
  <si>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</si>
  <si>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</si>
  <si>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</si>
  <si>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</si>
  <si>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</si>
  <si>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</si>
  <si>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</si>
  <si>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</si>
  <si>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</si>
  <si>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</si>
  <si>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</si>
  <si>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</si>
  <si>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</si>
  <si>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</si>
  <si>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</si>
  <si>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</si>
  <si>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</si>
  <si>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</si>
  <si>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</si>
  <si>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</si>
  <si>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</si>
  <si>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</si>
  <si>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</si>
  <si>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</si>
  <si>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</si>
  <si>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</si>
  <si>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</si>
  <si>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</si>
  <si>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</si>
  <si>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</si>
  <si>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</si>
  <si>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</si>
  <si>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</si>
  <si>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</si>
  <si>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</si>
  <si>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</si>
  <si>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</si>
  <si>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</si>
  <si>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</si>
  <si>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</si>
  <si>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</si>
  <si>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</si>
  <si>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</si>
  <si>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</si>
  <si>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</si>
  <si>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</si>
  <si>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</si>
  <si>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</si>
  <si>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</si>
  <si>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</si>
  <si>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</si>
  <si>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</si>
  <si>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</si>
  <si>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</si>
  <si>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</si>
  <si>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</si>
  <si>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</si>
  <si>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</si>
  <si>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</si>
  <si>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</si>
  <si>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</si>
  <si>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</si>
  <si>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</si>
  <si>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</si>
  <si>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</si>
  <si>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</si>
  <si>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</si>
  <si>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</si>
  <si>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</si>
  <si>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</si>
  <si>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</si>
  <si>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</si>
  <si>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</si>
  <si>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</si>
  <si>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</si>
  <si>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</si>
  <si>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</si>
  <si>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</si>
  <si>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</si>
  <si>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</si>
  <si>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</si>
  <si>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</si>
  <si>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</si>
  <si>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</si>
  <si>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</si>
  <si>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</si>
  <si>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</si>
  <si>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</si>
  <si>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</si>
  <si>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</si>
  <si>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</si>
  <si>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</si>
  <si>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</si>
  <si>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</si>
  <si>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</si>
  <si>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</si>
  <si>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</si>
  <si>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</si>
  <si>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</si>
  <si>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</si>
  <si>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</si>
  <si>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</si>
  <si>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</si>
  <si>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</si>
  <si>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</si>
  <si>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</si>
  <si>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</si>
  <si>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</si>
  <si>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</si>
  <si>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</si>
  <si>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</si>
  <si>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</si>
  <si>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</si>
  <si>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</si>
  <si>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</si>
  <si>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</si>
  <si>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</si>
  <si>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</si>
  <si>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</si>
  <si>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</si>
  <si>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</si>
  <si>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</si>
  <si>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</si>
  <si>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</si>
  <si>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</si>
  <si>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</si>
  <si>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</si>
  <si>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</si>
  <si>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</si>
  <si>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</si>
  <si>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</si>
  <si>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</si>
  <si>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</si>
  <si>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</si>
  <si>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</si>
  <si>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</si>
  <si>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</si>
  <si>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</si>
  <si>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</si>
  <si>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</si>
  <si>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</si>
  <si>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</si>
  <si>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</si>
  <si>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</si>
  <si>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</si>
  <si>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</si>
  <si>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</si>
  <si>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</si>
  <si>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</si>
  <si>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</si>
  <si>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</si>
  <si>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</si>
  <si>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</si>
  <si>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</si>
  <si>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</si>
  <si>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</si>
  <si>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</si>
  <si>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</si>
  <si>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</si>
  <si>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Autoevaluación</t>
  </si>
  <si>
    <t>Lograr la autorregulación que permita el aseguramiento de la calidad de los programas académicos y de la institución, para el diseño de planes de mejoramiento continuo que direccionen la planeación institucional.</t>
  </si>
  <si>
    <t>Desde la planeación de la autoevaluación hasta la generación de informes para el registro calificado de los programas, acreditación de alta calidad de los programas e institucional.</t>
  </si>
  <si>
    <t>Carencia de procesos de autoevaluación sistemáticos que permita medir y hacer seguimiento en tiempo real la calidad y pertinencia de los programas académicos y de la institución.</t>
  </si>
  <si>
    <t>Capacitar a la comunidad académico administrativa para la interpretación de la norma, haciendo uso de material POP, u otras herramientas que proporcionen recordación</t>
  </si>
  <si>
    <t>Líder del proceso</t>
  </si>
  <si>
    <t>Falta de compromiso por los actores del proceso en el desarrollo de la documentación y evidencias</t>
  </si>
  <si>
    <t>Correos electrónicos
documento de condiciones iniciales
Registro en plataforma</t>
  </si>
  <si>
    <t>Falta de compromiso en las decanaturas (sistemas, electromecánica, procesos industriales y mecatrónica) y las áreas administrativas que aportan en la evidencia del cumplimiento de alta calidad.</t>
  </si>
  <si>
    <t>Informe de autoevaluación por decanatura</t>
  </si>
  <si>
    <t>Pérdida de registro calificado e inactivación de los programas académicos.</t>
  </si>
  <si>
    <t>Incumplimiento con la radicación de condiciones iniciales como primer requisito para la acreditación institucional atrasando el cumplimiento de este objetivo estratégico</t>
  </si>
  <si>
    <t>Posibilidad de afectación reputacional por incumplimiento con la radicación de condiciones iniciales como primer requisito para la acreditación institucional atrasando el cumplimiento de este objetivo estratégico debido a la falta de compromiso por los actores del proceso en el desarrollo de la documentación y evidencias</t>
  </si>
  <si>
    <t>Incumplimiento en la recolección y radicación de información al ente competente para la renovación de la acreditación de programas</t>
  </si>
  <si>
    <t>Posibilidad de afectación reputacional por el incumplimiento en la recolección y radicación de información al ente competente para la renovación de la acreditación de programas debido a la falta de compromiso en las decanaturas (sistemas, electromecánica, procesos industriales y mecatrónica) y las áreas administrativas que aportan en la evidencia del cumplimiento de alta calidad.</t>
  </si>
  <si>
    <t>Pérdida de la cultura de autoevaluación en las áreas administrativas y académicas</t>
  </si>
  <si>
    <t>Posibilidad de afectación reputacional por pérdida de la cultura de autoevaluación en las áreas administrativas y académicas debido a la baja adopción de los requisitos del modelo de autoevaluación</t>
  </si>
  <si>
    <t>Baja adopción de los requisitos del modelo de autoevaluación</t>
  </si>
  <si>
    <t>Correos electrónicos
Registro fotográfico
Lista de asistencias</t>
  </si>
  <si>
    <r>
      <rPr>
        <b/>
        <sz val="14"/>
        <rFont val="Arial Narrow"/>
        <family val="2"/>
      </rPr>
      <t>LIDER DEL PROCESO:</t>
    </r>
    <r>
      <rPr>
        <sz val="14"/>
        <rFont val="Arial Narrow"/>
        <family val="2"/>
      </rPr>
      <t xml:space="preserve">  MARITZA ZABALA HUERTAS</t>
    </r>
  </si>
  <si>
    <t>Ejecución del cronograma del 34% con corte abril.2023.</t>
  </si>
  <si>
    <t>Con base en el cronograma aprobado en el año 2021, el proceso de autoevaluación vela por el cumplimiento del mismo y da reporte mensual al consejo directivo.
Durante el primer trimestre, se han desarrollado las siguientes actividades:
1. Socialización de resultado de autoevaluación de programas a las facultades de mecatrónica.
2. Sensibilización a líderes de factor sobre el avance y ejecución articulada de la autoevaluación institucional.</t>
  </si>
  <si>
    <t>Capacitación a alguno recolectores para la técnica de evidencias de gestión.
Diseño de indicadores para medición de impacto.</t>
  </si>
  <si>
    <t>Ejecición del 100% de la técnica de gestión.
Diseño del 100% de evidencias de impacto.</t>
  </si>
  <si>
    <t>Capacitación a líderes de factor sobre el proceso frente a:
Diseño de juicios de calidad
Capacitación a áreas frente a la recolección de evidencias que no existían en la institución.</t>
  </si>
  <si>
    <t>100% evidencias de gestión.
Recolección de insumos para la preparación de evidencias de resultados.
100% evidencias de impacto diseñadas.
70% de evidencias de apreciación cruzadas</t>
  </si>
  <si>
    <t>Capacitación permanente</t>
  </si>
  <si>
    <t>Capacitación a decanos sobre registros calificados, específicamente a la coordinación de especializaciones.</t>
  </si>
  <si>
    <t>1. La profesional del área de Autoevaluación presenta el cronograma para renovación de registro calificado de cada programa académico, donde se evidencia que el que tiene fecha más próxima a expirar es Técnica Profesional en Computación el 06/07/2025.
2. Frente a los registros en plataforma de SACES, no aplican en la vigencia 2023, dado que para este año no se debe generar una renovación de registro calificado.
3. El 27 de julio se realizó una socialización con docentes y estudiantes nuevos, en el marco de la inducción, frente a procesos de autoevaluación institucional, que respondan a renovación de acreditación, y acreditación institucional, de igual modo, se socializan aspectos de acreditación mediante Avizzor, y vídeos cortos, en conjunto con el área de Comunicaciones.</t>
  </si>
  <si>
    <t>1. La radicación de condiciones iniciales se realizó el 26 de mayo de 2023, y el 22 de agosto se notificó a la Escuela para visita de pares.
2. El 27 de julio se realizó una socialización con docentes y estudiantes nuevos, en el marco de la inducción, frente a procesos de autoevaluación institucional, que respondan a renovación de acreditación, y acreditación institucional, de igual modo, se socializan aspectos de acreditación mediante Avizzor, y vídeos cortos, en conjunto con el área de Comunicaciones.</t>
  </si>
  <si>
    <t>1. Frente a sos 12 programas en proceso de renovación de acreditación se encuentran en la plataforma SACES en los siguientes estados:
- 3 en renovación.
- 4 en preselección de pares
- 5 con pares seleccionados
2. No se han generado más capacitaciones, además de las mencionadas anteriormente, y de la jornada de inducción a docentes y estudiantes nuevos el 27 de julio.</t>
  </si>
  <si>
    <t>La Dra. Claudia Aponte se ha reunido con las áreas relacionadas directamente con los 12 factores institucionales (Rectoría - Oficina Asesora de Planeación - Secretaría General - Vicerrectoría Administrativa y Financiera - Vicerrectoría Académica - Vicerrectoría de Investigación, Extensión y Transferencia - Talento Humano - ORII - Egresados - GITEPS), para planes de contingencia.
Entre el 13 y 14 de julio se realizaron talleres a Rectoría y Vicerrectoría de Investigación, para el diseño de evidencias de resultados.</t>
  </si>
  <si>
    <t>Posibilidad de afectación reputacional debido a pérdida de registro calificado e inactivación de los programas académicos.por carencia de procesos de autoevaluación sistemáticos que permitan medir y hacer seguimiento en tiempo real la calidad y pertinencia de los programas académicos y de la institución.</t>
  </si>
  <si>
    <t>Cronograma de autoevaluación y evidencias de ejecución.
Decreto vigente y su seguimiento
Registros en plataforma de SACES
Registro de asistencia a capacitación.
Videos
Correos electrónicos</t>
  </si>
  <si>
    <t>Guía número dos para registros calificados.
Plantilla de cargue de nuevos SACES.</t>
  </si>
  <si>
    <t>El líder del proceso cada dos (2) años, desarrollará el cronograma de autoevaluación y realizará seguimiento anualmente a la ejecución del mismo, con el fin de garantizar la continuidad de vigencias y reconocimientos del Ministerio de Educación Nacional.
En caso de identificar en el seguimiento que el cronograma se ha incumplido, el líder del proceso informará al Comité de Autoevaluación y Autorregulación, para que se tomen las decisiones de contingencia pertinentes.</t>
  </si>
  <si>
    <t>Capacitar a la comunidad académico administrativa para la interpretación de la norma, y proceso de autoevaluación haciendo uso de material POP, u otras herramientas que proporcionen recordación</t>
  </si>
  <si>
    <t>El equipo de Autoevaluación semestralmente valorará el conocimiento de las Decanaturas y equipos administrativos sobre los lineamientos y solicitará la información a las áreas respectivas para consolidar en el documento institucional y radicar condiciones ante el Ministerio de Educación Nacional, con el fin de cumplir los plazos establecidos para la renovación de registros calificados.
En caso de que el área responsable no remita los insumos requeridos, el líder del proceso de Autoevaluación informará al Comité de Autoevaluación y Autorregulación, para que se tomen las decisiones de contingencia pertinentes.</t>
  </si>
  <si>
    <t>El equipo de Autoevaluación semestralmente valorará el conocimiento de los equipos administrativos sobre los lineamientos y solicitará la información a las áreas respectivas para consolidar en el documento institucional y radicar condiciones ante el Ministerio de Educación Nacional, con el fin de cumplir los plazos establecidos para la Acreditación Institucional de Alta Calidad.
En caso de que el área responsable no remita los insumos requeridos, el líder del proceso de Autoevaluación informará al Comité de Autoevaluación y Autorregulación, para que se tomen las decisiones de contingencia pertinentes.</t>
  </si>
  <si>
    <t>Desarrollar mesas de trabajo con la comunidad administrativa y Decanaturas</t>
  </si>
  <si>
    <t>El área de Autoevaluación semestralmente desarrollará etapas de adopción a las áreas frente el proceso de autoevaluación y el aporte de cada actor en el proceso, así como medir el nivel de cumplimiento de entregables de las áreas pertinentes en el proceso de autoevaluación, con el fin de apropiar la cultura de la calidad.
Como decisión sobre la desviación, la líder del proceso de Autoevaluación desarrollará mesas de trabajo con el profesional de Aseguramiento de la Calidad, para definir acciones de contingencia.</t>
  </si>
  <si>
    <t>No se encuentra documentado</t>
  </si>
  <si>
    <t>GDA-PC-02 Registro Calificado nuevo o en renovación</t>
  </si>
  <si>
    <t>Fecha de actualización: 14/11/2023</t>
  </si>
  <si>
    <t>Se observa que la profesional de autoevaluación, a partir de la revisión anual de los registros calificados y la acreditación, determina el tiempo de vigencia que tiene cada uno de ellos para establecer el tiempo de renovación, por lo cual se evidencia mediante cuadro de control que el próximo vencimiento corresponde al registro del Técnico Profesional en Computación para el año 2025, teniendo en cuenta que con la renovación de acreditación de alta calidad para esta carrera se renovaría automáticamente dicho registro, así mismo, se observa que en la plataforma del CNA se encuentra el registro y resumen de los procesos ingresados para acreditación de los cuales se evidencian 12 programas acreditados con su respectivo proceso. 
Adicionalmente, se observa el cronograma que registra el control de la ejecución de cada etapa de acreditación, en la cual se encuentran registradas 3 etapas que a sus vez están conformadas por  12 fases, evidenciando un cumplimiento del 100%, por lo tanto, se encuentran cerradas, adicionalmente en avances por visitas de pares se obtiene un avance del 67%, para un total general de ejecución del cronograma de un 73%. 
En cuanto al seguimiento al Decreto 1330, se evidencia que este se encuentra articulado con el cronograma anteriormente mencionado, así mismo, la Entidad se encuentra en constante actualización con la participación en la red RIESAC, en la cual mediante capacitaciones es realizada la retroalimentación sobre modificaciones que en este documento se generen, se evidencia la  citación virtual del personal de la red, el 18 de julio a decanatura de mecánica Industrial para dicha apropiación de conocimientos.
Mediante la información registrada en SACES, se observa el registro de programas nuevos, como la especialización en redes propuesta para trabajar, se registra en la plataforma para iniciar proceso, dando cumplimiento al PDI, del cual se observa el cronograma de capacitaciones a un equipo definido y seguimiento a cada paso, la especialización en mantenimiento industrial y redes, con guías elaboradas con la profesional de Autoevaluación para una interpretación correcta y afianzamiento del Decreto 1330, en cuanto a la especialización en diseño en redes se encuentra la documentación incompleta en la plataforma SACES, acción pendiente por revisar por la líder del proceso, así mismo en cuanto a la especialización en mantenimiento e instrumentación industrial, se observa el registro de documentos completos y pasa a las siguientes fases de aprobación.
A través de capacitaciones, la líder del proceso y su equipo, realizan la socialización de los conceptos de autoevaluación y como participar en un proceso de autoevaluación, dirigido a estudiantes de electromecánica como se evidencia en registro fotográfico del 26 de julio en la jornada de reinducción a estudiantes nuevos, así mismo, mediante reinducción al personal administrativo de fecha 16 de marzo, se observó la socialización de como participan en los procesos de acreditación.
De otra parte se observa que en la salida realizada por Investigación el 20 de febrero fueron realizados talleres sobre el sistema de gestión de calidad y juicios de calidad como parte del proceso de Acreditación, como también, se evidencian los videos cortos publicados en redes sociales brindando información sobre estos temas, acciones que permiten la mitigación del riesgo identificado.</t>
  </si>
  <si>
    <t xml:space="preserve">Se observa que la radicación de las condiciones iniciales para la acrediacion Institicuona el 29 de septiembre, las cuales fueron aprobadas para contiuar con el proceso, en cronograma de condicions inciales se evidenció que se debian entregar en diciembre 2022 y se radicaron en mayo 2023, seguidamente el 18 de septiembre fue atendida la visita de pares de la cual se observa carta de notificacion con recomedaciones que deben ser cumplimidas en un año. Adicionalmente, se evidenció que la plataforma del CNA no tiene la opción del registro de condiciones iniciales institucionaes solo se observan programas, por lo que fueron radicadas en ventanilla de atención al ciudadano, acción que debe ser fortalecida con el cumplimiento de tiempos para la mitigación del riesgo, </t>
  </si>
  <si>
    <t>En cuanto a la evaluación institucional, se observan las capacitaciones brindadas a las facultades, administrativos y cada área y proceso de la Institución que hace parte del modelo, dichas capacitaciones se encuentran grabadas en la carpeta compartida en Onedrive, de acuerdo a los 12 factores, así mismo, la difusión de videos cortos enfocados a la evaluación institucional en tik tok, con la participación de  estudiantes informando sobre temas del modelo de autoevaluación, realizados en fechas como 21 y 25 de septiembre, el 9, 17 y 30 de octubre, así mismo, se evidencian presentaciones precargadas con información del modelo de autoevaluación, talleres realizados de manera virtual al proceso de internacionalización, estas capacitaciones fueron desarrolladas en el primer semestre debido a que en el segundo semestre, fueron atendidas las visitas de pares para evaluación de condiciones iniciales, aprobadas el 29 de septiembre 2023. Acciones que permiten mitigar el riesgo identificado.</t>
  </si>
  <si>
    <r>
      <t>De acuerdo con la información registrada en el CNA, se observa que los doce programas registrados, contienen los respectrivos radicados e informes por cada Facultad, evidenciando los documetnos de la Facultad de Mecatrónica, Procesos Industriales, Sistemas uno por Ténica y otro por Tecnología e Ingenieria, Electromecánica, las demas presentan tres informes por decanatura con corte a diciembre 2022, adicionalmente, estos informes fueron presentados al Comite de Autoevaluacion como fue evidenciado en el Acta No. 6 del primero de marzo , de la cual se evidencia que en el numeral 3 de la agenda propuesta fue presentado el "</t>
    </r>
    <r>
      <rPr>
        <i/>
        <sz val="11"/>
        <color theme="1"/>
        <rFont val="Arial Narrow"/>
        <family val="2"/>
      </rPr>
      <t xml:space="preserve">informe de Autoevaluación de los programas adscritos a la facultad de Electromecánica, en el marco del proceso de reacreditación de programas", </t>
    </r>
    <r>
      <rPr>
        <sz val="11"/>
        <color theme="1"/>
        <rFont val="Arial Narrow"/>
        <family val="2"/>
      </rPr>
      <t>para la respectiva aprobación de los miembros del Comité anteriormente indicado, teniendo en cuenta las observaciones recibida</t>
    </r>
    <r>
      <rPr>
        <i/>
        <sz val="11"/>
        <color theme="1"/>
        <rFont val="Arial Narrow"/>
        <family val="2"/>
      </rPr>
      <t xml:space="preserve">s, </t>
    </r>
    <r>
      <rPr>
        <sz val="11"/>
        <color theme="1"/>
        <rFont val="Arial Narrow"/>
        <family val="2"/>
      </rPr>
      <t>acciones que permiten la mitigación del riesgo identificado.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</si>
</sst>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rgb="FF000000"/>
      <name val="Calibri"/>
      <family val="2"/>
    </font>
    <font>
      <sz val="9.5"/>
      <color theme="1"/>
      <name val="Arial Narrow"/>
      <family val="2"/>
    </font>
    <font>
      <i/>
      <sz val="11"/>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37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1" fillId="0" borderId="21" xfId="0" applyFont="1" applyBorder="1" applyAlignment="1" applyProtection="1">
      <alignment horizontal="center" vertical="center" textRotation="90"/>
      <protection locked="0"/>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9" fontId="1" fillId="0" borderId="21" xfId="0" applyNumberFormat="1" applyFont="1" applyBorder="1" applyAlignment="1" applyProtection="1">
      <alignment vertical="center" wrapText="1"/>
      <protection hidden="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67" fillId="5" borderId="5" xfId="0" applyFont="1" applyFill="1" applyBorder="1" applyAlignment="1" applyProtection="1">
      <alignment horizontal="center" wrapText="1" readingOrder="1"/>
      <protection hidden="1"/>
    </xf>
    <xf numFmtId="0" fontId="67" fillId="5" borderId="0" xfId="0" applyFont="1" applyFill="1" applyAlignment="1" applyProtection="1">
      <alignment horizontal="center" wrapText="1" readingOrder="1"/>
      <protection hidden="1"/>
    </xf>
    <xf numFmtId="0" fontId="68" fillId="0" borderId="21" xfId="0" applyFont="1" applyBorder="1" applyAlignment="1" applyProtection="1">
      <alignment horizontal="justify" vertical="center" wrapText="1"/>
      <protection locked="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8"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60" fillId="7" borderId="75" xfId="0" applyFont="1" applyFill="1" applyBorder="1" applyAlignment="1">
      <alignment horizontal="center" vertical="center"/>
    </xf>
    <xf numFmtId="0" fontId="60" fillId="7" borderId="76" xfId="0" applyFont="1" applyFill="1" applyBorder="1" applyAlignment="1">
      <alignment horizontal="center" vertical="center"/>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left" vertical="center" wrapText="1"/>
    </xf>
    <xf numFmtId="0" fontId="48" fillId="0" borderId="71" xfId="0" applyFont="1" applyBorder="1" applyAlignment="1">
      <alignment horizontal="left" vertical="center" wrapText="1"/>
    </xf>
    <xf numFmtId="0" fontId="48"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58" fillId="0" borderId="63" xfId="0" applyFont="1" applyBorder="1" applyAlignment="1" applyProtection="1">
      <alignment horizontal="center" wrapText="1"/>
      <protection locked="0"/>
    </xf>
    <xf numFmtId="0" fontId="58" fillId="0" borderId="0" xfId="0" applyFont="1" applyAlignment="1" applyProtection="1">
      <alignment horizontal="center" wrapText="1"/>
      <protection locked="0"/>
    </xf>
    <xf numFmtId="0" fontId="58" fillId="0" borderId="68"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60" fillId="7" borderId="21" xfId="0" applyFont="1" applyFill="1" applyBorder="1" applyAlignment="1">
      <alignment horizontal="center" vertical="center" textRotation="90"/>
    </xf>
    <xf numFmtId="0" fontId="57" fillId="0" borderId="0" xfId="0" applyFont="1" applyAlignment="1" applyProtection="1">
      <alignment horizontal="center" vertical="center"/>
      <protection locked="0"/>
    </xf>
    <xf numFmtId="0" fontId="57" fillId="0" borderId="64" xfId="0" applyFont="1" applyBorder="1" applyAlignment="1" applyProtection="1">
      <alignment horizontal="center" vertical="center"/>
      <protection locked="0"/>
    </xf>
    <xf numFmtId="0" fontId="57" fillId="0" borderId="57" xfId="0" applyFont="1" applyBorder="1" applyAlignment="1" applyProtection="1">
      <alignment horizontal="center" vertical="center"/>
      <protection locked="0"/>
    </xf>
    <xf numFmtId="0" fontId="57" fillId="0" borderId="65" xfId="0" applyFont="1" applyBorder="1" applyAlignment="1" applyProtection="1">
      <alignment horizontal="center" vertical="center"/>
      <protection locked="0"/>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6" fillId="0" borderId="72" xfId="0" applyFont="1" applyBorder="1" applyAlignment="1">
      <alignment horizontal="left" vertical="center"/>
    </xf>
    <xf numFmtId="0" fontId="66" fillId="0" borderId="71" xfId="0" applyFont="1" applyBorder="1" applyAlignment="1">
      <alignment horizontal="left" vertical="center"/>
    </xf>
    <xf numFmtId="0" fontId="66" fillId="0" borderId="73" xfId="0" applyFont="1" applyBorder="1" applyAlignment="1">
      <alignment horizontal="left"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468470</xdr:colOff>
      <xdr:row>2</xdr:row>
      <xdr:rowOff>171965</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2235" cy="60540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 dataDxfId="23">
  <autoFilter ref="B209:C219" xr:uid="{00000000-0009-0000-0100-000001000000}"/>
  <tableColumns count="2">
    <tableColumn id="1" xr3:uid="{00000000-0010-0000-0000-000001000000}" name="Criterios" dataDxfId="22"/>
    <tableColumn id="2" xr3:uid="{00000000-0010-0000-0000-000002000000}" name="Subcriterios" dataDxfId="2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3" zoomScale="130" zoomScaleNormal="130" workbookViewId="0">
      <selection activeCell="E36" sqref="E36:F36"/>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1" t="s">
        <v>163</v>
      </c>
      <c r="C2" s="172"/>
      <c r="D2" s="172"/>
      <c r="E2" s="172"/>
      <c r="F2" s="172"/>
      <c r="G2" s="172"/>
      <c r="H2" s="173"/>
    </row>
    <row r="3" spans="2:8" x14ac:dyDescent="0.25">
      <c r="B3" s="71"/>
      <c r="C3" s="72"/>
      <c r="D3" s="72"/>
      <c r="E3" s="72"/>
      <c r="F3" s="72"/>
      <c r="G3" s="72"/>
      <c r="H3" s="73"/>
    </row>
    <row r="4" spans="2:8" ht="63" customHeight="1" x14ac:dyDescent="0.25">
      <c r="B4" s="174" t="s">
        <v>206</v>
      </c>
      <c r="C4" s="175"/>
      <c r="D4" s="175"/>
      <c r="E4" s="175"/>
      <c r="F4" s="175"/>
      <c r="G4" s="175"/>
      <c r="H4" s="176"/>
    </row>
    <row r="5" spans="2:8" ht="63" customHeight="1" x14ac:dyDescent="0.25">
      <c r="B5" s="177"/>
      <c r="C5" s="178"/>
      <c r="D5" s="178"/>
      <c r="E5" s="178"/>
      <c r="F5" s="178"/>
      <c r="G5" s="178"/>
      <c r="H5" s="179"/>
    </row>
    <row r="6" spans="2:8" ht="16.5" x14ac:dyDescent="0.25">
      <c r="B6" s="180" t="s">
        <v>161</v>
      </c>
      <c r="C6" s="181"/>
      <c r="D6" s="181"/>
      <c r="E6" s="181"/>
      <c r="F6" s="181"/>
      <c r="G6" s="181"/>
      <c r="H6" s="182"/>
    </row>
    <row r="7" spans="2:8" ht="95.25" customHeight="1" x14ac:dyDescent="0.25">
      <c r="B7" s="190" t="s">
        <v>166</v>
      </c>
      <c r="C7" s="191"/>
      <c r="D7" s="191"/>
      <c r="E7" s="191"/>
      <c r="F7" s="191"/>
      <c r="G7" s="191"/>
      <c r="H7" s="192"/>
    </row>
    <row r="8" spans="2:8" ht="16.5" x14ac:dyDescent="0.25">
      <c r="B8" s="107"/>
      <c r="C8" s="108"/>
      <c r="D8" s="108"/>
      <c r="E8" s="108"/>
      <c r="F8" s="108"/>
      <c r="G8" s="108"/>
      <c r="H8" s="109"/>
    </row>
    <row r="9" spans="2:8" ht="16.5" customHeight="1" x14ac:dyDescent="0.25">
      <c r="B9" s="183" t="s">
        <v>199</v>
      </c>
      <c r="C9" s="184"/>
      <c r="D9" s="184"/>
      <c r="E9" s="184"/>
      <c r="F9" s="184"/>
      <c r="G9" s="184"/>
      <c r="H9" s="185"/>
    </row>
    <row r="10" spans="2:8" ht="44.25" customHeight="1" x14ac:dyDescent="0.25">
      <c r="B10" s="183"/>
      <c r="C10" s="184"/>
      <c r="D10" s="184"/>
      <c r="E10" s="184"/>
      <c r="F10" s="184"/>
      <c r="G10" s="184"/>
      <c r="H10" s="185"/>
    </row>
    <row r="11" spans="2:8" ht="15.75" thickBot="1" x14ac:dyDescent="0.3">
      <c r="B11" s="96"/>
      <c r="C11" s="99"/>
      <c r="D11" s="104"/>
      <c r="E11" s="105"/>
      <c r="F11" s="105"/>
      <c r="G11" s="106"/>
      <c r="H11" s="100"/>
    </row>
    <row r="12" spans="2:8" ht="15.75" thickTop="1" x14ac:dyDescent="0.25">
      <c r="B12" s="96"/>
      <c r="C12" s="186" t="s">
        <v>162</v>
      </c>
      <c r="D12" s="187"/>
      <c r="E12" s="188" t="s">
        <v>200</v>
      </c>
      <c r="F12" s="189"/>
      <c r="G12" s="99"/>
      <c r="H12" s="100"/>
    </row>
    <row r="13" spans="2:8" ht="35.25" customHeight="1" x14ac:dyDescent="0.25">
      <c r="B13" s="96"/>
      <c r="C13" s="158" t="s">
        <v>193</v>
      </c>
      <c r="D13" s="159"/>
      <c r="E13" s="160" t="s">
        <v>198</v>
      </c>
      <c r="F13" s="161"/>
      <c r="G13" s="99"/>
      <c r="H13" s="100"/>
    </row>
    <row r="14" spans="2:8" ht="17.25" customHeight="1" x14ac:dyDescent="0.25">
      <c r="B14" s="96"/>
      <c r="C14" s="158" t="s">
        <v>194</v>
      </c>
      <c r="D14" s="159"/>
      <c r="E14" s="160" t="s">
        <v>196</v>
      </c>
      <c r="F14" s="161"/>
      <c r="G14" s="99"/>
      <c r="H14" s="100"/>
    </row>
    <row r="15" spans="2:8" ht="19.5" customHeight="1" x14ac:dyDescent="0.25">
      <c r="B15" s="96"/>
      <c r="C15" s="158" t="s">
        <v>195</v>
      </c>
      <c r="D15" s="159"/>
      <c r="E15" s="160" t="s">
        <v>197</v>
      </c>
      <c r="F15" s="161"/>
      <c r="G15" s="99"/>
      <c r="H15" s="100"/>
    </row>
    <row r="16" spans="2:8" ht="69.75" customHeight="1" x14ac:dyDescent="0.25">
      <c r="B16" s="96"/>
      <c r="C16" s="158" t="s">
        <v>164</v>
      </c>
      <c r="D16" s="159"/>
      <c r="E16" s="160" t="s">
        <v>165</v>
      </c>
      <c r="F16" s="161"/>
      <c r="G16" s="99"/>
      <c r="H16" s="100"/>
    </row>
    <row r="17" spans="2:8" ht="34.5" customHeight="1" x14ac:dyDescent="0.25">
      <c r="B17" s="96"/>
      <c r="C17" s="162" t="s">
        <v>2</v>
      </c>
      <c r="D17" s="163"/>
      <c r="E17" s="154" t="s">
        <v>207</v>
      </c>
      <c r="F17" s="155"/>
      <c r="G17" s="99"/>
      <c r="H17" s="100"/>
    </row>
    <row r="18" spans="2:8" ht="27.75" customHeight="1" x14ac:dyDescent="0.25">
      <c r="B18" s="96"/>
      <c r="C18" s="162" t="s">
        <v>3</v>
      </c>
      <c r="D18" s="163"/>
      <c r="E18" s="154" t="s">
        <v>208</v>
      </c>
      <c r="F18" s="155"/>
      <c r="G18" s="99"/>
      <c r="H18" s="100"/>
    </row>
    <row r="19" spans="2:8" ht="28.5" customHeight="1" x14ac:dyDescent="0.25">
      <c r="B19" s="96"/>
      <c r="C19" s="162" t="s">
        <v>41</v>
      </c>
      <c r="D19" s="163"/>
      <c r="E19" s="154" t="s">
        <v>209</v>
      </c>
      <c r="F19" s="155"/>
      <c r="G19" s="99"/>
      <c r="H19" s="100"/>
    </row>
    <row r="20" spans="2:8" ht="72.75" customHeight="1" x14ac:dyDescent="0.25">
      <c r="B20" s="96"/>
      <c r="C20" s="162" t="s">
        <v>1</v>
      </c>
      <c r="D20" s="163"/>
      <c r="E20" s="154" t="s">
        <v>210</v>
      </c>
      <c r="F20" s="155"/>
      <c r="G20" s="99"/>
      <c r="H20" s="100"/>
    </row>
    <row r="21" spans="2:8" ht="64.5" customHeight="1" x14ac:dyDescent="0.25">
      <c r="B21" s="96"/>
      <c r="C21" s="162" t="s">
        <v>49</v>
      </c>
      <c r="D21" s="163"/>
      <c r="E21" s="154" t="s">
        <v>168</v>
      </c>
      <c r="F21" s="155"/>
      <c r="G21" s="99"/>
      <c r="H21" s="100"/>
    </row>
    <row r="22" spans="2:8" ht="71.25" customHeight="1" x14ac:dyDescent="0.25">
      <c r="B22" s="96"/>
      <c r="C22" s="162" t="s">
        <v>167</v>
      </c>
      <c r="D22" s="163"/>
      <c r="E22" s="154" t="s">
        <v>169</v>
      </c>
      <c r="F22" s="155"/>
      <c r="G22" s="99"/>
      <c r="H22" s="100"/>
    </row>
    <row r="23" spans="2:8" ht="55.5" customHeight="1" x14ac:dyDescent="0.25">
      <c r="B23" s="96"/>
      <c r="C23" s="156" t="s">
        <v>170</v>
      </c>
      <c r="D23" s="157"/>
      <c r="E23" s="154" t="s">
        <v>171</v>
      </c>
      <c r="F23" s="155"/>
      <c r="G23" s="99"/>
      <c r="H23" s="100"/>
    </row>
    <row r="24" spans="2:8" ht="42" customHeight="1" x14ac:dyDescent="0.25">
      <c r="B24" s="96"/>
      <c r="C24" s="156" t="s">
        <v>47</v>
      </c>
      <c r="D24" s="157"/>
      <c r="E24" s="154" t="s">
        <v>172</v>
      </c>
      <c r="F24" s="155"/>
      <c r="G24" s="99"/>
      <c r="H24" s="100"/>
    </row>
    <row r="25" spans="2:8" ht="59.25" customHeight="1" x14ac:dyDescent="0.25">
      <c r="B25" s="96"/>
      <c r="C25" s="156" t="s">
        <v>160</v>
      </c>
      <c r="D25" s="157"/>
      <c r="E25" s="154" t="s">
        <v>173</v>
      </c>
      <c r="F25" s="155"/>
      <c r="G25" s="99"/>
      <c r="H25" s="100"/>
    </row>
    <row r="26" spans="2:8" ht="23.25" customHeight="1" x14ac:dyDescent="0.25">
      <c r="B26" s="96"/>
      <c r="C26" s="156" t="s">
        <v>12</v>
      </c>
      <c r="D26" s="157"/>
      <c r="E26" s="154" t="s">
        <v>174</v>
      </c>
      <c r="F26" s="155"/>
      <c r="G26" s="99"/>
      <c r="H26" s="100"/>
    </row>
    <row r="27" spans="2:8" ht="30.75" customHeight="1" x14ac:dyDescent="0.25">
      <c r="B27" s="96"/>
      <c r="C27" s="156" t="s">
        <v>178</v>
      </c>
      <c r="D27" s="157"/>
      <c r="E27" s="154" t="s">
        <v>175</v>
      </c>
      <c r="F27" s="155"/>
      <c r="G27" s="99"/>
      <c r="H27" s="100"/>
    </row>
    <row r="28" spans="2:8" ht="35.25" customHeight="1" x14ac:dyDescent="0.25">
      <c r="B28" s="96"/>
      <c r="C28" s="156" t="s">
        <v>179</v>
      </c>
      <c r="D28" s="157"/>
      <c r="E28" s="154" t="s">
        <v>176</v>
      </c>
      <c r="F28" s="155"/>
      <c r="G28" s="99"/>
      <c r="H28" s="100"/>
    </row>
    <row r="29" spans="2:8" ht="33" customHeight="1" x14ac:dyDescent="0.25">
      <c r="B29" s="96"/>
      <c r="C29" s="156" t="s">
        <v>179</v>
      </c>
      <c r="D29" s="157"/>
      <c r="E29" s="154" t="s">
        <v>176</v>
      </c>
      <c r="F29" s="155"/>
      <c r="G29" s="99"/>
      <c r="H29" s="100"/>
    </row>
    <row r="30" spans="2:8" ht="30" customHeight="1" x14ac:dyDescent="0.25">
      <c r="B30" s="96"/>
      <c r="C30" s="156" t="s">
        <v>180</v>
      </c>
      <c r="D30" s="157"/>
      <c r="E30" s="154" t="s">
        <v>177</v>
      </c>
      <c r="F30" s="155"/>
      <c r="G30" s="99"/>
      <c r="H30" s="100"/>
    </row>
    <row r="31" spans="2:8" ht="35.25" customHeight="1" x14ac:dyDescent="0.25">
      <c r="B31" s="96"/>
      <c r="C31" s="156" t="s">
        <v>181</v>
      </c>
      <c r="D31" s="157"/>
      <c r="E31" s="154" t="s">
        <v>182</v>
      </c>
      <c r="F31" s="155"/>
      <c r="G31" s="99"/>
      <c r="H31" s="100"/>
    </row>
    <row r="32" spans="2:8" ht="31.5" customHeight="1" x14ac:dyDescent="0.25">
      <c r="B32" s="96"/>
      <c r="C32" s="156" t="s">
        <v>183</v>
      </c>
      <c r="D32" s="157"/>
      <c r="E32" s="154" t="s">
        <v>184</v>
      </c>
      <c r="F32" s="155"/>
      <c r="G32" s="99"/>
      <c r="H32" s="100"/>
    </row>
    <row r="33" spans="2:8" ht="35.25" customHeight="1" x14ac:dyDescent="0.25">
      <c r="B33" s="96"/>
      <c r="C33" s="156" t="s">
        <v>185</v>
      </c>
      <c r="D33" s="157"/>
      <c r="E33" s="154" t="s">
        <v>186</v>
      </c>
      <c r="F33" s="155"/>
      <c r="G33" s="99"/>
      <c r="H33" s="100"/>
    </row>
    <row r="34" spans="2:8" ht="59.25" customHeight="1" x14ac:dyDescent="0.25">
      <c r="B34" s="96"/>
      <c r="C34" s="156" t="s">
        <v>187</v>
      </c>
      <c r="D34" s="157"/>
      <c r="E34" s="154" t="s">
        <v>188</v>
      </c>
      <c r="F34" s="155"/>
      <c r="G34" s="99"/>
      <c r="H34" s="100"/>
    </row>
    <row r="35" spans="2:8" ht="29.25" customHeight="1" x14ac:dyDescent="0.25">
      <c r="B35" s="96"/>
      <c r="C35" s="156" t="s">
        <v>29</v>
      </c>
      <c r="D35" s="157"/>
      <c r="E35" s="154" t="s">
        <v>189</v>
      </c>
      <c r="F35" s="155"/>
      <c r="G35" s="99"/>
      <c r="H35" s="100"/>
    </row>
    <row r="36" spans="2:8" ht="82.5" customHeight="1" x14ac:dyDescent="0.25">
      <c r="B36" s="96"/>
      <c r="C36" s="156" t="s">
        <v>191</v>
      </c>
      <c r="D36" s="157"/>
      <c r="E36" s="154" t="s">
        <v>190</v>
      </c>
      <c r="F36" s="155"/>
      <c r="G36" s="99"/>
      <c r="H36" s="100"/>
    </row>
    <row r="37" spans="2:8" ht="46.5" customHeight="1" x14ac:dyDescent="0.25">
      <c r="B37" s="96"/>
      <c r="C37" s="156" t="s">
        <v>38</v>
      </c>
      <c r="D37" s="157"/>
      <c r="E37" s="154" t="s">
        <v>192</v>
      </c>
      <c r="F37" s="155"/>
      <c r="G37" s="99"/>
      <c r="H37" s="100"/>
    </row>
    <row r="38" spans="2:8" ht="6.75" customHeight="1" thickBot="1" x14ac:dyDescent="0.3">
      <c r="B38" s="96"/>
      <c r="C38" s="167"/>
      <c r="D38" s="168"/>
      <c r="E38" s="169"/>
      <c r="F38" s="170"/>
      <c r="G38" s="99"/>
      <c r="H38" s="100"/>
    </row>
    <row r="39" spans="2:8" ht="15.75" thickTop="1" x14ac:dyDescent="0.25">
      <c r="B39" s="96"/>
      <c r="C39" s="97"/>
      <c r="D39" s="97"/>
      <c r="E39" s="98"/>
      <c r="F39" s="98"/>
      <c r="G39" s="99"/>
      <c r="H39" s="100"/>
    </row>
    <row r="40" spans="2:8" ht="21" customHeight="1" x14ac:dyDescent="0.25">
      <c r="B40" s="164" t="s">
        <v>201</v>
      </c>
      <c r="C40" s="165"/>
      <c r="D40" s="165"/>
      <c r="E40" s="165"/>
      <c r="F40" s="165"/>
      <c r="G40" s="165"/>
      <c r="H40" s="166"/>
    </row>
    <row r="41" spans="2:8" ht="20.25" customHeight="1" x14ac:dyDescent="0.25">
      <c r="B41" s="164" t="s">
        <v>202</v>
      </c>
      <c r="C41" s="165"/>
      <c r="D41" s="165"/>
      <c r="E41" s="165"/>
      <c r="F41" s="165"/>
      <c r="G41" s="165"/>
      <c r="H41" s="166"/>
    </row>
    <row r="42" spans="2:8" ht="20.25" customHeight="1" x14ac:dyDescent="0.25">
      <c r="B42" s="164" t="s">
        <v>203</v>
      </c>
      <c r="C42" s="165"/>
      <c r="D42" s="165"/>
      <c r="E42" s="165"/>
      <c r="F42" s="165"/>
      <c r="G42" s="165"/>
      <c r="H42" s="166"/>
    </row>
    <row r="43" spans="2:8" ht="20.25" customHeight="1" x14ac:dyDescent="0.25">
      <c r="B43" s="164" t="s">
        <v>204</v>
      </c>
      <c r="C43" s="165"/>
      <c r="D43" s="165"/>
      <c r="E43" s="165"/>
      <c r="F43" s="165"/>
      <c r="G43" s="165"/>
      <c r="H43" s="166"/>
    </row>
    <row r="44" spans="2:8" x14ac:dyDescent="0.25">
      <c r="B44" s="164" t="s">
        <v>205</v>
      </c>
      <c r="C44" s="165"/>
      <c r="D44" s="165"/>
      <c r="E44" s="165"/>
      <c r="F44" s="165"/>
      <c r="G44" s="165"/>
      <c r="H44" s="166"/>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1"/>
  <sheetViews>
    <sheetView showGridLines="0" tabSelected="1" topLeftCell="AO12" zoomScale="74" zoomScaleNormal="110" workbookViewId="0">
      <selection activeCell="E9" sqref="E9:E10"/>
    </sheetView>
  </sheetViews>
  <sheetFormatPr baseColWidth="10" defaultColWidth="11.42578125" defaultRowHeight="16.5" x14ac:dyDescent="0.3"/>
  <cols>
    <col min="1" max="1" width="4.7109375" style="2" customWidth="1"/>
    <col min="2" max="3" width="12" style="2" customWidth="1"/>
    <col min="4" max="4" width="14.140625" style="2" customWidth="1"/>
    <col min="5" max="5" width="22.140625" style="2" customWidth="1"/>
    <col min="6" max="6" width="28.855468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42.5703125" style="1" customWidth="1"/>
    <col min="21" max="21" width="22.5703125"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22.85546875" style="1" customWidth="1"/>
    <col min="30" max="30" width="38.28515625" style="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7109375" style="1" customWidth="1"/>
    <col min="39" max="39" width="16.7109375" style="1" customWidth="1"/>
    <col min="40" max="40" width="44.5703125" style="1" customWidth="1"/>
    <col min="41" max="41" width="18.42578125" style="1" customWidth="1"/>
    <col min="42" max="42" width="21" style="1" customWidth="1"/>
    <col min="43" max="43" width="14.140625" style="1" customWidth="1"/>
    <col min="44" max="44" width="58" style="1" customWidth="1"/>
    <col min="45" max="45" width="20.7109375" style="1" customWidth="1"/>
    <col min="46" max="46" width="15.42578125" style="1" customWidth="1"/>
    <col min="47" max="47" width="102" style="1" customWidth="1"/>
    <col min="48" max="48" width="17.28515625" style="1" customWidth="1"/>
    <col min="49" max="16384" width="11.42578125" style="1"/>
  </cols>
  <sheetData>
    <row r="1" spans="1:74" x14ac:dyDescent="0.3">
      <c r="A1" s="212" t="s">
        <v>213</v>
      </c>
      <c r="B1" s="213"/>
      <c r="C1" s="213"/>
      <c r="D1" s="213"/>
      <c r="E1" s="217" t="s">
        <v>214</v>
      </c>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8"/>
      <c r="AU1" s="221" t="s">
        <v>215</v>
      </c>
      <c r="AV1" s="222"/>
    </row>
    <row r="2" spans="1:74" x14ac:dyDescent="0.3">
      <c r="A2" s="212"/>
      <c r="B2" s="213"/>
      <c r="C2" s="213"/>
      <c r="D2" s="213"/>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8"/>
      <c r="AU2" s="223" t="s">
        <v>222</v>
      </c>
      <c r="AV2" s="224"/>
    </row>
    <row r="3" spans="1:74" x14ac:dyDescent="0.3">
      <c r="A3" s="212"/>
      <c r="B3" s="213"/>
      <c r="C3" s="213"/>
      <c r="D3" s="213"/>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8"/>
      <c r="AU3" s="223" t="s">
        <v>223</v>
      </c>
      <c r="AV3" s="224"/>
    </row>
    <row r="4" spans="1:74" x14ac:dyDescent="0.3">
      <c r="A4" s="214"/>
      <c r="B4" s="215"/>
      <c r="C4" s="215"/>
      <c r="D4" s="215"/>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20"/>
      <c r="AU4" s="225" t="s">
        <v>216</v>
      </c>
      <c r="AV4" s="226"/>
    </row>
    <row r="5" spans="1:74" ht="23.25" x14ac:dyDescent="0.3">
      <c r="A5" s="196" t="s">
        <v>42</v>
      </c>
      <c r="B5" s="197"/>
      <c r="C5" s="227" t="s">
        <v>254</v>
      </c>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9"/>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23.25" x14ac:dyDescent="0.3">
      <c r="A6" s="196" t="s">
        <v>129</v>
      </c>
      <c r="B6" s="197"/>
      <c r="C6" s="227" t="s">
        <v>255</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9"/>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3.25" x14ac:dyDescent="0.3">
      <c r="A7" s="196" t="s">
        <v>43</v>
      </c>
      <c r="B7" s="197"/>
      <c r="C7" s="227" t="s">
        <v>256</v>
      </c>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9"/>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198" t="s">
        <v>138</v>
      </c>
      <c r="B8" s="198"/>
      <c r="C8" s="198"/>
      <c r="D8" s="198"/>
      <c r="E8" s="199"/>
      <c r="F8" s="199"/>
      <c r="G8" s="199"/>
      <c r="H8" s="199"/>
      <c r="I8" s="199"/>
      <c r="J8" s="199"/>
      <c r="K8" s="199"/>
      <c r="L8" s="199" t="s">
        <v>139</v>
      </c>
      <c r="M8" s="199"/>
      <c r="N8" s="199"/>
      <c r="O8" s="199"/>
      <c r="P8" s="199"/>
      <c r="Q8" s="199"/>
      <c r="R8" s="199"/>
      <c r="S8" s="199" t="s">
        <v>140</v>
      </c>
      <c r="T8" s="199"/>
      <c r="U8" s="199"/>
      <c r="V8" s="199"/>
      <c r="W8" s="199"/>
      <c r="X8" s="199"/>
      <c r="Y8" s="199"/>
      <c r="Z8" s="199"/>
      <c r="AA8" s="199"/>
      <c r="AB8" s="199"/>
      <c r="AC8" s="201" t="s">
        <v>18</v>
      </c>
      <c r="AD8" s="199" t="s">
        <v>141</v>
      </c>
      <c r="AE8" s="199"/>
      <c r="AF8" s="199"/>
      <c r="AG8" s="199"/>
      <c r="AH8" s="199"/>
      <c r="AI8" s="199"/>
      <c r="AJ8" s="199"/>
      <c r="AK8" s="193" t="s">
        <v>34</v>
      </c>
      <c r="AL8" s="194"/>
      <c r="AM8" s="194"/>
      <c r="AN8" s="194"/>
      <c r="AO8" s="194"/>
      <c r="AP8" s="194"/>
      <c r="AQ8" s="194"/>
      <c r="AR8" s="194"/>
      <c r="AS8" s="194"/>
      <c r="AT8" s="194"/>
      <c r="AU8" s="194"/>
      <c r="AV8" s="194"/>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x14ac:dyDescent="0.3">
      <c r="A9" s="216" t="s">
        <v>0</v>
      </c>
      <c r="B9" s="198" t="s">
        <v>13</v>
      </c>
      <c r="C9" s="198" t="s">
        <v>236</v>
      </c>
      <c r="D9" s="198" t="s">
        <v>2</v>
      </c>
      <c r="E9" s="195" t="s">
        <v>3</v>
      </c>
      <c r="F9" s="195" t="s">
        <v>41</v>
      </c>
      <c r="G9" s="198" t="s">
        <v>1</v>
      </c>
      <c r="H9" s="195" t="s">
        <v>49</v>
      </c>
      <c r="I9" s="195" t="s">
        <v>252</v>
      </c>
      <c r="J9" s="195" t="s">
        <v>253</v>
      </c>
      <c r="K9" s="195" t="s">
        <v>134</v>
      </c>
      <c r="L9" s="195" t="s">
        <v>33</v>
      </c>
      <c r="M9" s="198" t="s">
        <v>5</v>
      </c>
      <c r="N9" s="195" t="s">
        <v>86</v>
      </c>
      <c r="O9" s="195" t="s">
        <v>91</v>
      </c>
      <c r="P9" s="195" t="s">
        <v>44</v>
      </c>
      <c r="Q9" s="198" t="s">
        <v>5</v>
      </c>
      <c r="R9" s="195" t="s">
        <v>47</v>
      </c>
      <c r="S9" s="200" t="s">
        <v>11</v>
      </c>
      <c r="T9" s="195" t="s">
        <v>160</v>
      </c>
      <c r="U9" s="195" t="s">
        <v>212</v>
      </c>
      <c r="V9" s="195">
        <v>4</v>
      </c>
      <c r="W9" s="195" t="s">
        <v>8</v>
      </c>
      <c r="X9" s="195"/>
      <c r="Y9" s="195"/>
      <c r="Z9" s="195"/>
      <c r="AA9" s="195"/>
      <c r="AB9" s="195"/>
      <c r="AC9" s="202"/>
      <c r="AD9" s="200" t="s">
        <v>137</v>
      </c>
      <c r="AE9" s="200" t="s">
        <v>45</v>
      </c>
      <c r="AF9" s="200" t="s">
        <v>5</v>
      </c>
      <c r="AG9" s="200" t="s">
        <v>46</v>
      </c>
      <c r="AH9" s="200" t="s">
        <v>5</v>
      </c>
      <c r="AI9" s="200" t="s">
        <v>48</v>
      </c>
      <c r="AJ9" s="200" t="s">
        <v>29</v>
      </c>
      <c r="AK9" s="195" t="s">
        <v>34</v>
      </c>
      <c r="AL9" s="195" t="s">
        <v>35</v>
      </c>
      <c r="AM9" s="195" t="s">
        <v>36</v>
      </c>
      <c r="AN9" s="195" t="s">
        <v>37</v>
      </c>
      <c r="AO9" s="195" t="s">
        <v>224</v>
      </c>
      <c r="AP9" s="195" t="s">
        <v>38</v>
      </c>
      <c r="AQ9" s="195" t="s">
        <v>37</v>
      </c>
      <c r="AR9" s="195" t="s">
        <v>225</v>
      </c>
      <c r="AS9" s="195" t="s">
        <v>38</v>
      </c>
      <c r="AT9" s="195" t="s">
        <v>37</v>
      </c>
      <c r="AU9" s="195" t="s">
        <v>226</v>
      </c>
      <c r="AV9" s="195" t="s">
        <v>38</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80.25" x14ac:dyDescent="0.25">
      <c r="A10" s="216"/>
      <c r="B10" s="198"/>
      <c r="C10" s="198"/>
      <c r="D10" s="198"/>
      <c r="E10" s="195"/>
      <c r="F10" s="195"/>
      <c r="G10" s="198"/>
      <c r="H10" s="195"/>
      <c r="I10" s="195"/>
      <c r="J10" s="195"/>
      <c r="K10" s="195"/>
      <c r="L10" s="195"/>
      <c r="M10" s="198"/>
      <c r="N10" s="195"/>
      <c r="O10" s="195"/>
      <c r="P10" s="198"/>
      <c r="Q10" s="198"/>
      <c r="R10" s="195"/>
      <c r="S10" s="200"/>
      <c r="T10" s="195"/>
      <c r="U10" s="195"/>
      <c r="V10" s="195"/>
      <c r="W10" s="122" t="s">
        <v>13</v>
      </c>
      <c r="X10" s="122" t="s">
        <v>17</v>
      </c>
      <c r="Y10" s="122" t="s">
        <v>28</v>
      </c>
      <c r="Z10" s="122" t="s">
        <v>18</v>
      </c>
      <c r="AA10" s="122" t="s">
        <v>21</v>
      </c>
      <c r="AB10" s="122" t="s">
        <v>24</v>
      </c>
      <c r="AC10" s="199"/>
      <c r="AD10" s="200"/>
      <c r="AE10" s="200"/>
      <c r="AF10" s="200"/>
      <c r="AG10" s="200"/>
      <c r="AH10" s="200"/>
      <c r="AI10" s="200"/>
      <c r="AJ10" s="200"/>
      <c r="AK10" s="195"/>
      <c r="AL10" s="195"/>
      <c r="AM10" s="195"/>
      <c r="AN10" s="195"/>
      <c r="AO10" s="195"/>
      <c r="AP10" s="195"/>
      <c r="AQ10" s="195"/>
      <c r="AR10" s="195"/>
      <c r="AS10" s="195"/>
      <c r="AT10" s="195"/>
      <c r="AU10" s="195"/>
      <c r="AV10" s="195"/>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338.25" customHeight="1" x14ac:dyDescent="0.3">
      <c r="A11" s="111">
        <v>1</v>
      </c>
      <c r="B11" s="111" t="s">
        <v>231</v>
      </c>
      <c r="C11" s="111" t="s">
        <v>239</v>
      </c>
      <c r="D11" s="112" t="s">
        <v>133</v>
      </c>
      <c r="E11" s="112" t="s">
        <v>264</v>
      </c>
      <c r="F11" s="112" t="s">
        <v>257</v>
      </c>
      <c r="G11" s="113" t="s">
        <v>286</v>
      </c>
      <c r="H11" s="112" t="s">
        <v>127</v>
      </c>
      <c r="I11" s="112" t="s">
        <v>246</v>
      </c>
      <c r="J11" s="112" t="s">
        <v>249</v>
      </c>
      <c r="K11" s="114">
        <v>2</v>
      </c>
      <c r="L11" s="115" t="str">
        <f>IF(K11&lt;=0,"",IF(K11&lt;=2,"Muy Baja",IF(K11&lt;=24,"Baja",IF(K11&lt;=500,"Media",IF(K11&lt;=5000,"Alta","Muy Alta")))))</f>
        <v>Muy Baja</v>
      </c>
      <c r="M11" s="116">
        <f>IF(L11="","",IF(L11="Muy Baja",0.2,IF(L11="Baja",0.4,IF(L11="Media",0.6,IF(L11="Alta",0.8,IF(L11="Muy Alta",1,))))))</f>
        <v>0.2</v>
      </c>
      <c r="N11" s="117" t="s">
        <v>150</v>
      </c>
      <c r="O11" s="146" t="str">
        <f>IF(NOT(ISERROR(MATCH(N11,'Tabla Impacto'!$B$221:$B$223,0))),'Tabla Impacto'!$F$223&amp;"Por favor no seleccionar los criterios de impacto(Afectación Económica o presupuestal y Pérdida Reputacional)",N11)</f>
        <v xml:space="preserve">     El riesgo afecta la imagen de alguna área de la organización</v>
      </c>
      <c r="P11" s="115" t="str">
        <f>IF(OR(O11='Tabla Impacto'!$C$11,O11='Tabla Impacto'!$D$11),"Leve",IF(OR(O11='Tabla Impacto'!$C$12,O11='Tabla Impacto'!$D$12),"Menor",IF(OR(O11='Tabla Impacto'!$C$13,O11='Tabla Impacto'!$D$13),"Moderado",IF(OR(O11='Tabla Impacto'!$C$14,O11='Tabla Impacto'!$D$14),"Mayor",IF(OR(O11='Tabla Impacto'!$C$15,O11='Tabla Impacto'!$D$15),"Catastrófico","")))))</f>
        <v>Leve</v>
      </c>
      <c r="Q11" s="116">
        <f>IF(P11="","",IF(P11="Leve",0.2,IF(P11="Menor",0.4,IF(P11="Moderado",0.6,IF(P11="Mayor",0.8,IF(P11="Catastrófico",1,))))))</f>
        <v>0.2</v>
      </c>
      <c r="R11" s="118"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Bajo</v>
      </c>
      <c r="S11" s="111">
        <v>3</v>
      </c>
      <c r="T11" s="142" t="s">
        <v>289</v>
      </c>
      <c r="U11" s="143" t="s">
        <v>287</v>
      </c>
      <c r="V11" s="119" t="str">
        <f>IF(OR(W11="Preventivo",W11="Detectivo"),"Probabilidad",IF(W11="Correctivo","Impacto",""))</f>
        <v>Probabilidad</v>
      </c>
      <c r="W11" s="138" t="s">
        <v>14</v>
      </c>
      <c r="X11" s="138" t="s">
        <v>9</v>
      </c>
      <c r="Y11" s="120" t="str">
        <f>IF(AND(W11="Preventivo",X11="Automático"),"50%",IF(AND(W11="Preventivo",X11="Manual"),"40%",IF(AND(W11="Detectivo",X11="Automático"),"40%",IF(AND(W11="Detectivo",X11="Manual"),"30%",IF(AND(W11="Correctivo",X11="Automático"),"35%",IF(AND(W11="Correctivo",X11="Manual"),"25%",""))))))</f>
        <v>40%</v>
      </c>
      <c r="Z11" s="138" t="s">
        <v>19</v>
      </c>
      <c r="AA11" s="138" t="s">
        <v>22</v>
      </c>
      <c r="AB11" s="138" t="s">
        <v>118</v>
      </c>
      <c r="AC11" s="143" t="s">
        <v>288</v>
      </c>
      <c r="AD11" s="139">
        <f>IFERROR(IF(V11="Probabilidad",(M11-(+M11*Y11)),IF(V11="Impacto",M11,"")),"")</f>
        <v>0.12</v>
      </c>
      <c r="AE11" s="140" t="str">
        <f>IFERROR(IF(AD11="","",IF(AD11&lt;=0.2,"Muy Baja",IF(AD11&lt;=0.4,"Baja",IF(AD11&lt;=0.6,"Media",IF(AD11&lt;=0.8,"Alta","Muy Alta"))))),"")</f>
        <v>Muy Baja</v>
      </c>
      <c r="AF11" s="120">
        <f>+AD11</f>
        <v>0.12</v>
      </c>
      <c r="AG11" s="140" t="str">
        <f>IFERROR(IF(AH11="","",IF(AH11&lt;=0.2,"Leve",IF(AH11&lt;=0.4,"Menor",IF(AH11&lt;=0.6,"Moderado",IF(AH11&lt;=0.8,"Mayor","Catastrófico"))))),"")</f>
        <v>Leve</v>
      </c>
      <c r="AH11" s="120">
        <f>IFERROR(IF(V11="Impacto",(Q11-(+Q11*Y11)),IF(V11="Probabilidad",Q11,"")),"")</f>
        <v>0.2</v>
      </c>
      <c r="AI11" s="141" t="str">
        <f>IFERROR(IF(OR(AND(AE11="Muy Baja",AG11="Leve"),AND(AE11="Muy Baja",AG11="Menor"),AND(AE11="Baja",AG11="Leve")),"Bajo",IF(OR(AND(AE11="Muy baja",AG11="Moderado"),AND(AE11="Baja",AG11="Menor"),AND(AE11="Baja",AG11="Moderado"),AND(AE11="Media",AG11="Leve"),AND(AE11="Media",AG11="Menor"),AND(AE11="Media",AG11="Moderado"),AND(AE11="Alta",AG11="Leve"),AND(AE11="Alta",AG11="Menor")),"Moderado",IF(OR(AND(AE11="Muy Baja",AG11="Mayor"),AND(AE11="Baja",AG11="Mayor"),AND(AE11="Media",AG11="Mayor"),AND(AE11="Alta",AG11="Moderado"),AND(AE11="Alta",AG11="Mayor"),AND(AE11="Muy Alta",AG11="Leve"),AND(AE11="Muy Alta",AG11="Menor"),AND(AE11="Muy Alta",AG11="Moderado"),AND(AE11="Muy Alta",AG11="Mayor")),"Alto",IF(OR(AND(AE11="Muy Baja",AG11="Catastrófico"),AND(AE11="Baja",AG11="Catastrófico"),AND(AE11="Media",AG11="Catastrófico"),AND(AE11="Alta",AG11="Catastrófico"),AND(AE11="Muy Alta",AG11="Catastrófico")),"Extremo","")))),"")</f>
        <v>Bajo</v>
      </c>
      <c r="AJ11" s="138" t="s">
        <v>135</v>
      </c>
      <c r="AK11" s="112" t="s">
        <v>290</v>
      </c>
      <c r="AL11" s="112" t="s">
        <v>259</v>
      </c>
      <c r="AM11" s="121"/>
      <c r="AN11" s="145" t="s">
        <v>275</v>
      </c>
      <c r="AO11" s="112" t="s">
        <v>274</v>
      </c>
      <c r="AP11" s="114" t="s">
        <v>40</v>
      </c>
      <c r="AQ11" s="121">
        <v>45160</v>
      </c>
      <c r="AR11" s="144" t="s">
        <v>282</v>
      </c>
      <c r="AS11" s="114" t="s">
        <v>40</v>
      </c>
      <c r="AT11" s="121">
        <v>45244</v>
      </c>
      <c r="AU11" s="153" t="s">
        <v>298</v>
      </c>
      <c r="AV11" s="114" t="s">
        <v>39</v>
      </c>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207" customHeight="1" x14ac:dyDescent="0.3">
      <c r="A12" s="111">
        <v>2</v>
      </c>
      <c r="B12" s="111" t="s">
        <v>231</v>
      </c>
      <c r="C12" s="111" t="s">
        <v>239</v>
      </c>
      <c r="D12" s="112" t="s">
        <v>131</v>
      </c>
      <c r="E12" s="112" t="s">
        <v>265</v>
      </c>
      <c r="F12" s="112" t="s">
        <v>260</v>
      </c>
      <c r="G12" s="113" t="s">
        <v>266</v>
      </c>
      <c r="H12" s="112" t="s">
        <v>122</v>
      </c>
      <c r="I12" s="112" t="s">
        <v>246</v>
      </c>
      <c r="J12" s="112" t="s">
        <v>249</v>
      </c>
      <c r="K12" s="114">
        <v>1</v>
      </c>
      <c r="L12" s="115" t="str">
        <f>IF(K12&lt;=0,"",IF(K12&lt;=2,"Muy Baja",IF(K12&lt;=24,"Baja",IF(K12&lt;=500,"Media",IF(K12&lt;=5000,"Alta","Muy Alta")))))</f>
        <v>Muy Baja</v>
      </c>
      <c r="M12" s="116">
        <f t="shared" ref="M12:M14" si="0">IF(L12="","",IF(L12="Muy Baja",0.2,IF(L12="Baja",0.4,IF(L12="Media",0.6,IF(L12="Alta",0.8,IF(L12="Muy Alta",1,))))))</f>
        <v>0.2</v>
      </c>
      <c r="N12" s="117" t="s">
        <v>150</v>
      </c>
      <c r="O12" s="146" t="str">
        <f>IF(NOT(ISERROR(MATCH(N12,'Tabla Impacto'!$B$221:$B$223,0))),'Tabla Impacto'!$F$223&amp;"Por favor no seleccionar los criterios de impacto(Afectación Económica o presupuestal y Pérdida Reputacional)",N12)</f>
        <v xml:space="preserve">     El riesgo afecta la imagen de alguna área de la organización</v>
      </c>
      <c r="P12" s="115" t="str">
        <f>IF(OR(O12='Tabla Impacto'!$C$11,O12='Tabla Impacto'!$D$11),"Leve",IF(OR(O12='Tabla Impacto'!$C$12,O12='Tabla Impacto'!$D$12),"Menor",IF(OR(O12='Tabla Impacto'!$C$13,O12='Tabla Impacto'!$D$13),"Moderado",IF(OR(O12='Tabla Impacto'!$C$14,O12='Tabla Impacto'!$D$14),"Mayor",IF(OR(O12='Tabla Impacto'!$C$15,O12='Tabla Impacto'!$D$15),"Catastrófico","")))))</f>
        <v>Leve</v>
      </c>
      <c r="Q12" s="116">
        <f t="shared" ref="Q12:Q14" si="1">IF(P12="","",IF(P12="Leve",0.2,IF(P12="Menor",0.4,IF(P12="Moderado",0.6,IF(P12="Mayor",0.8,IF(P12="Catastrófico",1,))))))</f>
        <v>0.2</v>
      </c>
      <c r="R12" s="118"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Bajo</v>
      </c>
      <c r="S12" s="111">
        <v>1</v>
      </c>
      <c r="T12" s="142" t="s">
        <v>292</v>
      </c>
      <c r="U12" s="143" t="s">
        <v>261</v>
      </c>
      <c r="V12" s="119" t="str">
        <f>IF(OR(W12="Preventivo",W12="Detectivo"),"Probabilidad",IF(W12="Correctivo","Impacto",""))</f>
        <v>Probabilidad</v>
      </c>
      <c r="W12" s="138" t="s">
        <v>14</v>
      </c>
      <c r="X12" s="138" t="s">
        <v>9</v>
      </c>
      <c r="Y12" s="120" t="str">
        <f t="shared" ref="Y12:Y13" si="2">IF(AND(W12="Preventivo",X12="Automático"),"50%",IF(AND(W12="Preventivo",X12="Manual"),"40%",IF(AND(W12="Detectivo",X12="Automático"),"40%",IF(AND(W12="Detectivo",X12="Manual"),"30%",IF(AND(W12="Correctivo",X12="Automático"),"35%",IF(AND(W12="Correctivo",X12="Manual"),"25%",""))))))</f>
        <v>40%</v>
      </c>
      <c r="Z12" s="138" t="s">
        <v>19</v>
      </c>
      <c r="AA12" s="138" t="s">
        <v>22</v>
      </c>
      <c r="AB12" s="138" t="s">
        <v>118</v>
      </c>
      <c r="AC12" s="143" t="s">
        <v>295</v>
      </c>
      <c r="AD12" s="139">
        <f>IFERROR(IF(V12="Probabilidad",(M12-(+M12*Y12)),IF(V12="Impacto",M12,"")),"")</f>
        <v>0.12</v>
      </c>
      <c r="AE12" s="140" t="str">
        <f>IFERROR(IF(AD12="","",IF(AD12&lt;=0.2,"Muy Baja",IF(AD12&lt;=0.4,"Baja",IF(AD12&lt;=0.6,"Media",IF(AD12&lt;=0.8,"Alta","Muy Alta"))))),"")</f>
        <v>Muy Baja</v>
      </c>
      <c r="AF12" s="120">
        <f t="shared" ref="AF12:AF14" si="3">+AD12</f>
        <v>0.12</v>
      </c>
      <c r="AG12" s="140" t="str">
        <f t="shared" ref="AG12:AG14" si="4">IFERROR(IF(AH12="","",IF(AH12&lt;=0.2,"Leve",IF(AH12&lt;=0.4,"Menor",IF(AH12&lt;=0.6,"Moderado",IF(AH12&lt;=0.8,"Mayor","Catastrófico"))))),"")</f>
        <v>Leve</v>
      </c>
      <c r="AH12" s="120">
        <f t="shared" ref="AH12:AH14" si="5">IFERROR(IF(V12="Impacto",(Q12-(+Q12*Y12)),IF(V12="Probabilidad",Q12,"")),"")</f>
        <v>0.2</v>
      </c>
      <c r="AI12" s="141"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Bajo</v>
      </c>
      <c r="AJ12" s="138" t="s">
        <v>135</v>
      </c>
      <c r="AK12" s="112" t="s">
        <v>258</v>
      </c>
      <c r="AL12" s="112" t="s">
        <v>259</v>
      </c>
      <c r="AM12" s="121"/>
      <c r="AN12" s="145" t="s">
        <v>276</v>
      </c>
      <c r="AO12" s="112" t="s">
        <v>277</v>
      </c>
      <c r="AP12" s="114" t="s">
        <v>40</v>
      </c>
      <c r="AQ12" s="121">
        <v>45160</v>
      </c>
      <c r="AR12" s="144" t="s">
        <v>283</v>
      </c>
      <c r="AS12" s="114" t="s">
        <v>40</v>
      </c>
      <c r="AT12" s="121">
        <v>45244</v>
      </c>
      <c r="AU12" s="112" t="s">
        <v>299</v>
      </c>
      <c r="AV12" s="114" t="s">
        <v>39</v>
      </c>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98" x14ac:dyDescent="0.3">
      <c r="A13" s="111">
        <v>3</v>
      </c>
      <c r="B13" s="111" t="s">
        <v>231</v>
      </c>
      <c r="C13" s="111" t="s">
        <v>239</v>
      </c>
      <c r="D13" s="112" t="s">
        <v>131</v>
      </c>
      <c r="E13" s="112" t="s">
        <v>267</v>
      </c>
      <c r="F13" s="112" t="s">
        <v>262</v>
      </c>
      <c r="G13" s="113" t="s">
        <v>268</v>
      </c>
      <c r="H13" s="112" t="s">
        <v>122</v>
      </c>
      <c r="I13" s="112" t="s">
        <v>246</v>
      </c>
      <c r="J13" s="112" t="s">
        <v>249</v>
      </c>
      <c r="K13" s="114">
        <v>1</v>
      </c>
      <c r="L13" s="115" t="str">
        <f>IF(K13&lt;=0,"",IF(K13&lt;=2,"Muy Baja",IF(K13&lt;=24,"Baja",IF(K13&lt;=500,"Media",IF(K13&lt;=5000,"Alta","Muy Alta")))))</f>
        <v>Muy Baja</v>
      </c>
      <c r="M13" s="116">
        <f t="shared" si="0"/>
        <v>0.2</v>
      </c>
      <c r="N13" s="117" t="s">
        <v>150</v>
      </c>
      <c r="O13" s="146" t="str">
        <f>IF(NOT(ISERROR(MATCH(N13,'Tabla Impacto'!$B$221:$B$223,0))),'Tabla Impacto'!$F$223&amp;"Por favor no seleccionar los criterios de impacto(Afectación Económica o presupuestal y Pérdida Reputacional)",N13)</f>
        <v xml:space="preserve">     El riesgo afecta la imagen de alguna área de la organización</v>
      </c>
      <c r="P13" s="115" t="str">
        <f>IF(OR(O13='Tabla Impacto'!$C$11,O13='Tabla Impacto'!$D$11),"Leve",IF(OR(O13='Tabla Impacto'!$C$12,O13='Tabla Impacto'!$D$12),"Menor",IF(OR(O13='Tabla Impacto'!$C$13,O13='Tabla Impacto'!$D$13),"Moderado",IF(OR(O13='Tabla Impacto'!$C$14,O13='Tabla Impacto'!$D$14),"Mayor",IF(OR(O13='Tabla Impacto'!$C$15,O13='Tabla Impacto'!$D$15),"Catastrófico","")))))</f>
        <v>Leve</v>
      </c>
      <c r="Q13" s="116">
        <f t="shared" si="1"/>
        <v>0.2</v>
      </c>
      <c r="R13" s="118"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Bajo</v>
      </c>
      <c r="S13" s="111">
        <v>1</v>
      </c>
      <c r="T13" s="142" t="s">
        <v>291</v>
      </c>
      <c r="U13" s="143" t="s">
        <v>263</v>
      </c>
      <c r="V13" s="119" t="str">
        <f>IF(OR(W13="Preventivo",W13="Detectivo"),"Probabilidad",IF(W13="Correctivo","Impacto",""))</f>
        <v>Probabilidad</v>
      </c>
      <c r="W13" s="138" t="s">
        <v>14</v>
      </c>
      <c r="X13" s="138" t="s">
        <v>9</v>
      </c>
      <c r="Y13" s="120" t="str">
        <f t="shared" si="2"/>
        <v>40%</v>
      </c>
      <c r="Z13" s="138" t="s">
        <v>19</v>
      </c>
      <c r="AA13" s="138" t="s">
        <v>22</v>
      </c>
      <c r="AB13" s="138" t="s">
        <v>118</v>
      </c>
      <c r="AC13" s="143" t="s">
        <v>296</v>
      </c>
      <c r="AD13" s="139">
        <f>IFERROR(IF(V13="Probabilidad",(M13-(+M13*Y13)),IF(V13="Impacto",M13,"")),"")</f>
        <v>0.12</v>
      </c>
      <c r="AE13" s="140" t="str">
        <f>IFERROR(IF(AD13="","",IF(AD13&lt;=0.2,"Muy Baja",IF(AD13&lt;=0.4,"Baja",IF(AD13&lt;=0.6,"Media",IF(AD13&lt;=0.8,"Alta","Muy Alta"))))),"")</f>
        <v>Muy Baja</v>
      </c>
      <c r="AF13" s="120">
        <f t="shared" si="3"/>
        <v>0.12</v>
      </c>
      <c r="AG13" s="140" t="str">
        <f t="shared" si="4"/>
        <v>Leve</v>
      </c>
      <c r="AH13" s="120">
        <f t="shared" si="5"/>
        <v>0.2</v>
      </c>
      <c r="AI13" s="141" t="str">
        <f t="shared" ref="AI13:AI14" si="6">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Bajo</v>
      </c>
      <c r="AJ13" s="138" t="s">
        <v>135</v>
      </c>
      <c r="AK13" s="112" t="s">
        <v>293</v>
      </c>
      <c r="AL13" s="112" t="s">
        <v>259</v>
      </c>
      <c r="AM13" s="121"/>
      <c r="AN13" s="145" t="s">
        <v>278</v>
      </c>
      <c r="AO13" s="112" t="s">
        <v>279</v>
      </c>
      <c r="AP13" s="114" t="s">
        <v>40</v>
      </c>
      <c r="AQ13" s="121">
        <v>45160</v>
      </c>
      <c r="AR13" s="144" t="s">
        <v>284</v>
      </c>
      <c r="AS13" s="114" t="s">
        <v>40</v>
      </c>
      <c r="AT13" s="121">
        <v>45244</v>
      </c>
      <c r="AU13" s="144" t="s">
        <v>301</v>
      </c>
      <c r="AV13" s="114" t="s">
        <v>39</v>
      </c>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8.5" x14ac:dyDescent="0.3">
      <c r="A14" s="111">
        <v>4</v>
      </c>
      <c r="B14" s="111" t="s">
        <v>231</v>
      </c>
      <c r="C14" s="111" t="s">
        <v>239</v>
      </c>
      <c r="D14" s="112" t="s">
        <v>131</v>
      </c>
      <c r="E14" s="112" t="s">
        <v>269</v>
      </c>
      <c r="F14" s="112" t="s">
        <v>271</v>
      </c>
      <c r="G14" s="113" t="s">
        <v>270</v>
      </c>
      <c r="H14" s="112" t="s">
        <v>122</v>
      </c>
      <c r="I14" s="112" t="s">
        <v>246</v>
      </c>
      <c r="J14" s="112" t="s">
        <v>249</v>
      </c>
      <c r="K14" s="114">
        <v>1</v>
      </c>
      <c r="L14" s="115" t="str">
        <f>IF(K14&lt;=0,"",IF(K14&lt;=2,"Muy Baja",IF(K14&lt;=24,"Baja",IF(K14&lt;=500,"Media",IF(K14&lt;=5000,"Alta","Muy Alta")))))</f>
        <v>Muy Baja</v>
      </c>
      <c r="M14" s="116">
        <f t="shared" si="0"/>
        <v>0.2</v>
      </c>
      <c r="N14" s="117" t="s">
        <v>150</v>
      </c>
      <c r="O14" s="146" t="str">
        <f>IF(NOT(ISERROR(MATCH(N14,'Tabla Impacto'!$B$221:$B$223,0))),'Tabla Impacto'!$F$223&amp;"Por favor no seleccionar los criterios de impacto(Afectación Económica o presupuestal y Pérdida Reputacional)",N14)</f>
        <v xml:space="preserve">     El riesgo afecta la imagen de alguna área de la organización</v>
      </c>
      <c r="P14" s="115" t="str">
        <f>IF(OR(O14='Tabla Impacto'!$C$11,O14='Tabla Impacto'!$D$11),"Leve",IF(OR(O14='Tabla Impacto'!$C$12,O14='Tabla Impacto'!$D$12),"Menor",IF(OR(O14='Tabla Impacto'!$C$13,O14='Tabla Impacto'!$D$13),"Moderado",IF(OR(O14='Tabla Impacto'!$C$14,O14='Tabla Impacto'!$D$14),"Mayor",IF(OR(O14='Tabla Impacto'!$C$15,O14='Tabla Impacto'!$D$15),"Catastrófico","")))))</f>
        <v>Leve</v>
      </c>
      <c r="Q14" s="116">
        <f t="shared" si="1"/>
        <v>0.2</v>
      </c>
      <c r="R14" s="118"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Bajo</v>
      </c>
      <c r="S14" s="111">
        <v>1</v>
      </c>
      <c r="T14" s="142" t="s">
        <v>294</v>
      </c>
      <c r="U14" s="143" t="s">
        <v>272</v>
      </c>
      <c r="V14" s="119" t="str">
        <f t="shared" ref="V14" si="7">IF(OR(W14="Preventivo",W14="Detectivo"),"Probabilidad",IF(W14="Correctivo","Impacto",""))</f>
        <v>Probabilidad</v>
      </c>
      <c r="W14" s="138" t="s">
        <v>14</v>
      </c>
      <c r="X14" s="138" t="s">
        <v>9</v>
      </c>
      <c r="Y14" s="120" t="str">
        <f t="shared" ref="Y14" si="8">IF(AND(W14="Preventivo",X14="Automático"),"50%",IF(AND(W14="Preventivo",X14="Manual"),"40%",IF(AND(W14="Detectivo",X14="Automático"),"40%",IF(AND(W14="Detectivo",X14="Manual"),"30%",IF(AND(W14="Correctivo",X14="Automático"),"35%",IF(AND(W14="Correctivo",X14="Manual"),"25%",""))))))</f>
        <v>40%</v>
      </c>
      <c r="Z14" s="138" t="s">
        <v>19</v>
      </c>
      <c r="AA14" s="138" t="s">
        <v>22</v>
      </c>
      <c r="AB14" s="138" t="s">
        <v>118</v>
      </c>
      <c r="AC14" s="143" t="s">
        <v>295</v>
      </c>
      <c r="AD14" s="139">
        <f>IFERROR(IF(V14="Probabilidad",(M14-(+M14*Y14)),IF(V14="Impacto",M14,"")),"")</f>
        <v>0.12</v>
      </c>
      <c r="AE14" s="140" t="str">
        <f>IFERROR(IF(AD14="","",IF(AD14&lt;=0.2,"Muy Baja",IF(AD14&lt;=0.4,"Baja",IF(AD14&lt;=0.6,"Media",IF(AD14&lt;=0.8,"Alta","Muy Alta"))))),"")</f>
        <v>Muy Baja</v>
      </c>
      <c r="AF14" s="120">
        <f t="shared" si="3"/>
        <v>0.12</v>
      </c>
      <c r="AG14" s="140" t="str">
        <f t="shared" si="4"/>
        <v>Leve</v>
      </c>
      <c r="AH14" s="120">
        <f t="shared" si="5"/>
        <v>0.2</v>
      </c>
      <c r="AI14" s="141" t="str">
        <f t="shared" si="6"/>
        <v>Bajo</v>
      </c>
      <c r="AJ14" s="138" t="s">
        <v>135</v>
      </c>
      <c r="AK14" s="112" t="s">
        <v>258</v>
      </c>
      <c r="AL14" s="112"/>
      <c r="AM14" s="121"/>
      <c r="AN14" s="121" t="s">
        <v>280</v>
      </c>
      <c r="AO14" s="112" t="s">
        <v>281</v>
      </c>
      <c r="AP14" s="114" t="s">
        <v>40</v>
      </c>
      <c r="AQ14" s="121">
        <v>45160</v>
      </c>
      <c r="AR14" s="144" t="s">
        <v>285</v>
      </c>
      <c r="AS14" s="114" t="s">
        <v>40</v>
      </c>
      <c r="AT14" s="121">
        <v>45244</v>
      </c>
      <c r="AU14" s="144" t="s">
        <v>300</v>
      </c>
      <c r="AV14" s="114" t="s">
        <v>39</v>
      </c>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x14ac:dyDescent="0.3">
      <c r="A15" s="110"/>
      <c r="B15" s="137"/>
      <c r="C15" s="137"/>
      <c r="D15" s="208" t="s">
        <v>130</v>
      </c>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10"/>
    </row>
    <row r="17" spans="1:44" x14ac:dyDescent="0.3">
      <c r="A17" s="123"/>
      <c r="B17" s="124"/>
      <c r="C17" s="124"/>
      <c r="D17" s="124"/>
      <c r="E17" s="124"/>
      <c r="F17" s="124"/>
      <c r="G17" s="124"/>
      <c r="H17" s="1"/>
      <c r="I17" s="1"/>
      <c r="J17" s="1"/>
      <c r="L17" s="127"/>
      <c r="M17" s="124"/>
      <c r="N17" s="124"/>
      <c r="O17" s="124"/>
      <c r="P17" s="124"/>
      <c r="Q17" s="124"/>
      <c r="R17" s="124"/>
      <c r="S17" s="124"/>
      <c r="T17" s="124"/>
      <c r="U17" s="124"/>
      <c r="V17" s="128"/>
      <c r="W17" s="128"/>
      <c r="X17" s="124"/>
      <c r="Y17" s="124"/>
      <c r="Z17" s="124"/>
      <c r="AA17" s="124"/>
      <c r="AB17" s="124"/>
      <c r="AC17" s="124"/>
      <c r="AD17" s="124"/>
      <c r="AE17" s="124"/>
      <c r="AF17" s="124"/>
      <c r="AG17" s="124"/>
      <c r="AH17" s="124"/>
      <c r="AI17" s="124"/>
      <c r="AJ17" s="129"/>
      <c r="AK17" s="129"/>
      <c r="AL17" s="124"/>
      <c r="AM17" s="124"/>
      <c r="AN17" s="124"/>
      <c r="AO17" s="124"/>
      <c r="AP17" s="124"/>
      <c r="AQ17" s="124"/>
      <c r="AR17" s="124"/>
    </row>
    <row r="18" spans="1:44" ht="18" x14ac:dyDescent="0.3">
      <c r="A18" s="211" t="s">
        <v>273</v>
      </c>
      <c r="B18" s="211"/>
      <c r="C18" s="211"/>
      <c r="D18" s="211"/>
      <c r="E18" s="211"/>
      <c r="F18" s="211"/>
      <c r="G18" s="211"/>
      <c r="H18" s="1"/>
      <c r="I18" s="1"/>
      <c r="J18" s="1"/>
      <c r="K18" s="205" t="s">
        <v>297</v>
      </c>
      <c r="L18" s="206"/>
      <c r="M18" s="206"/>
      <c r="N18" s="207"/>
      <c r="O18" s="124"/>
      <c r="P18" s="124"/>
      <c r="Q18" s="124"/>
      <c r="R18" s="124"/>
      <c r="S18" s="124"/>
      <c r="T18" s="124"/>
      <c r="U18" s="129"/>
      <c r="V18" s="128"/>
      <c r="W18" s="128"/>
      <c r="X18" s="124"/>
      <c r="Y18" s="128"/>
      <c r="Z18" s="128"/>
      <c r="AA18" s="124"/>
      <c r="AB18" s="124"/>
      <c r="AC18" s="124"/>
      <c r="AD18" s="124"/>
      <c r="AE18" s="124"/>
      <c r="AF18" s="124"/>
      <c r="AG18" s="124"/>
      <c r="AH18" s="124"/>
      <c r="AI18" s="124"/>
      <c r="AJ18" s="124"/>
      <c r="AK18" s="124"/>
      <c r="AL18" s="124"/>
      <c r="AM18" s="124"/>
      <c r="AN18" s="124"/>
      <c r="AO18" s="124"/>
      <c r="AP18" s="124"/>
      <c r="AQ18" s="124"/>
      <c r="AR18" s="124"/>
    </row>
    <row r="19" spans="1:44" ht="17.25" thickBot="1" x14ac:dyDescent="0.35">
      <c r="A19"/>
      <c r="B19"/>
      <c r="C19"/>
      <c r="D19"/>
      <c r="E19"/>
      <c r="F19"/>
      <c r="G19"/>
      <c r="H19" s="1"/>
      <c r="I19" s="1"/>
      <c r="J19" s="1"/>
      <c r="L19" s="125" t="str">
        <f>+IFERROR(VLOOKUP(H19,$H$174:$L$178,3,FALSE)*VLOOKUP(K19,$K$174:$L$178,3,FALSE),"")</f>
        <v/>
      </c>
      <c r="M19"/>
      <c r="N19"/>
      <c r="O19"/>
      <c r="P19"/>
      <c r="Q19"/>
      <c r="R19"/>
      <c r="S19"/>
      <c r="T19"/>
      <c r="U19"/>
      <c r="V19" s="125"/>
      <c r="W19" s="126"/>
      <c r="X19"/>
      <c r="Y19" s="126"/>
      <c r="Z19" s="126"/>
      <c r="AA19" s="132"/>
      <c r="AB19" s="132"/>
      <c r="AC19" s="132"/>
      <c r="AD19" s="132"/>
      <c r="AE19" s="132"/>
      <c r="AF19" s="130"/>
      <c r="AG19" s="130"/>
      <c r="AH19" s="132"/>
      <c r="AI19" s="133"/>
      <c r="AJ19"/>
      <c r="AK19"/>
      <c r="AL19"/>
      <c r="AM19" s="132"/>
      <c r="AN19"/>
      <c r="AO19" s="132"/>
      <c r="AP19"/>
      <c r="AQ19" s="132"/>
      <c r="AR19"/>
    </row>
    <row r="20" spans="1:44" ht="19.5" thickTop="1" thickBot="1" x14ac:dyDescent="0.35">
      <c r="A20" s="203" t="s">
        <v>217</v>
      </c>
      <c r="B20" s="203"/>
      <c r="C20" s="203"/>
      <c r="D20" s="203"/>
      <c r="E20" s="203"/>
      <c r="F20" s="203"/>
      <c r="G20" s="135" t="s">
        <v>218</v>
      </c>
      <c r="H20" s="203" t="s">
        <v>219</v>
      </c>
      <c r="I20" s="203"/>
      <c r="J20" s="203"/>
      <c r="K20" s="203"/>
      <c r="L20" s="203"/>
      <c r="M20" s="203"/>
      <c r="N20" s="203"/>
      <c r="O20" s="136"/>
      <c r="P20" s="204" t="s">
        <v>220</v>
      </c>
      <c r="Q20" s="204"/>
      <c r="R20" s="204"/>
      <c r="S20" s="203" t="s">
        <v>221</v>
      </c>
      <c r="T20" s="203"/>
      <c r="U20" s="203"/>
      <c r="V20" s="203"/>
      <c r="W20" s="204">
        <v>1</v>
      </c>
      <c r="X20" s="204"/>
      <c r="Y20" s="204"/>
      <c r="Z20" s="204"/>
      <c r="AA20" s="134"/>
      <c r="AB20" s="134"/>
      <c r="AC20" s="134"/>
      <c r="AD20" s="134"/>
      <c r="AE20" s="134"/>
      <c r="AF20" s="134"/>
      <c r="AG20" s="134"/>
      <c r="AH20" s="134"/>
      <c r="AI20" s="134"/>
      <c r="AJ20" s="134"/>
      <c r="AK20" s="134"/>
      <c r="AL20" s="134"/>
      <c r="AM20" s="134"/>
      <c r="AN20" s="134"/>
      <c r="AO20" s="134"/>
      <c r="AP20" s="134"/>
      <c r="AQ20" s="134"/>
      <c r="AR20" s="131"/>
    </row>
    <row r="21" spans="1:44" ht="17.25" thickTop="1" x14ac:dyDescent="0.3"/>
  </sheetData>
  <dataConsolidate/>
  <mergeCells count="68">
    <mergeCell ref="AU1:AV1"/>
    <mergeCell ref="AU2:AV2"/>
    <mergeCell ref="AU3:AV3"/>
    <mergeCell ref="AU4:AV4"/>
    <mergeCell ref="AK9:AK10"/>
    <mergeCell ref="C7:AV7"/>
    <mergeCell ref="C6:AV6"/>
    <mergeCell ref="C5:AV5"/>
    <mergeCell ref="I9:I10"/>
    <mergeCell ref="J9:J10"/>
    <mergeCell ref="AJ9:AJ10"/>
    <mergeCell ref="AI9:AI10"/>
    <mergeCell ref="AH9:AH10"/>
    <mergeCell ref="AD9:AD10"/>
    <mergeCell ref="U9:U10"/>
    <mergeCell ref="AV9:AV10"/>
    <mergeCell ref="A1:D4"/>
    <mergeCell ref="AG9:AG10"/>
    <mergeCell ref="AE9:AE10"/>
    <mergeCell ref="AF9:AF10"/>
    <mergeCell ref="K9:K10"/>
    <mergeCell ref="L9:L10"/>
    <mergeCell ref="M9:M10"/>
    <mergeCell ref="P9:P10"/>
    <mergeCell ref="Q9:Q10"/>
    <mergeCell ref="W9:AB9"/>
    <mergeCell ref="AD8:AJ8"/>
    <mergeCell ref="A9:A10"/>
    <mergeCell ref="H9:H10"/>
    <mergeCell ref="E1:AT4"/>
    <mergeCell ref="AQ9:AQ10"/>
    <mergeCell ref="AR9:AR10"/>
    <mergeCell ref="D15:AP15"/>
    <mergeCell ref="A18:G18"/>
    <mergeCell ref="G9:G10"/>
    <mergeCell ref="F9:F10"/>
    <mergeCell ref="E9:E10"/>
    <mergeCell ref="D9:D10"/>
    <mergeCell ref="R9:R10"/>
    <mergeCell ref="N9:N10"/>
    <mergeCell ref="O9:O10"/>
    <mergeCell ref="AP9:AP10"/>
    <mergeCell ref="AO9:AO10"/>
    <mergeCell ref="AN9:AN10"/>
    <mergeCell ref="AM9:AM10"/>
    <mergeCell ref="AL9:AL10"/>
    <mergeCell ref="C9:C10"/>
    <mergeCell ref="S20:V20"/>
    <mergeCell ref="W20:Z20"/>
    <mergeCell ref="A20:F20"/>
    <mergeCell ref="K18:N18"/>
    <mergeCell ref="H20:N20"/>
    <mergeCell ref="P20:R20"/>
    <mergeCell ref="AK8:AV8"/>
    <mergeCell ref="AS9:AS10"/>
    <mergeCell ref="AT9:AT10"/>
    <mergeCell ref="AU9:AU10"/>
    <mergeCell ref="A5:B5"/>
    <mergeCell ref="A6:B6"/>
    <mergeCell ref="A7:B7"/>
    <mergeCell ref="A8:K8"/>
    <mergeCell ref="L8:R8"/>
    <mergeCell ref="S8:AB8"/>
    <mergeCell ref="S9:S10"/>
    <mergeCell ref="T9:T10"/>
    <mergeCell ref="B9:B10"/>
    <mergeCell ref="V9:V10"/>
    <mergeCell ref="AC8:AC10"/>
  </mergeCells>
  <conditionalFormatting sqref="L11:L14 AE11:AE14">
    <cfRule type="cellIs" dxfId="20" priority="515" operator="equal">
      <formula>"Muy Alta"</formula>
    </cfRule>
    <cfRule type="cellIs" dxfId="19" priority="516" operator="equal">
      <formula>"Alta"</formula>
    </cfRule>
    <cfRule type="cellIs" dxfId="18" priority="517" operator="equal">
      <formula>"Media"</formula>
    </cfRule>
    <cfRule type="cellIs" dxfId="17" priority="518" operator="equal">
      <formula>"Baja"</formula>
    </cfRule>
    <cfRule type="cellIs" dxfId="16" priority="519" operator="equal">
      <formula>"Muy Baja"</formula>
    </cfRule>
  </conditionalFormatting>
  <conditionalFormatting sqref="O11:O14">
    <cfRule type="containsText" dxfId="15" priority="35" operator="containsText" text="❌">
      <formula>NOT(ISERROR(SEARCH("❌",O11)))</formula>
    </cfRule>
  </conditionalFormatting>
  <conditionalFormatting sqref="P11:P14 AG11:AG14">
    <cfRule type="cellIs" dxfId="14" priority="510" operator="equal">
      <formula>"Catastrófico"</formula>
    </cfRule>
    <cfRule type="cellIs" dxfId="13" priority="511" operator="equal">
      <formula>"Mayor"</formula>
    </cfRule>
    <cfRule type="cellIs" dxfId="12" priority="512" operator="equal">
      <formula>"Moderado"</formula>
    </cfRule>
    <cfRule type="cellIs" dxfId="11" priority="513" operator="equal">
      <formula>"Menor"</formula>
    </cfRule>
    <cfRule type="cellIs" dxfId="10" priority="514" operator="equal">
      <formula>"Leve"</formula>
    </cfRule>
  </conditionalFormatting>
  <conditionalFormatting sqref="R11:R14 AI11:AI14">
    <cfRule type="cellIs" dxfId="9" priority="436" operator="equal">
      <formula>"Extremo"</formula>
    </cfRule>
    <cfRule type="cellIs" dxfId="8" priority="437" operator="equal">
      <formula>"Alto"</formula>
    </cfRule>
    <cfRule type="cellIs" dxfId="7" priority="438" operator="equal">
      <formula>"Moderado"</formula>
    </cfRule>
    <cfRule type="cellIs" dxfId="6" priority="439" operator="equal">
      <formula>"Bajo"</formula>
    </cfRule>
  </conditionalFormatting>
  <conditionalFormatting sqref="AF17:AF19">
    <cfRule type="cellIs" dxfId="5" priority="151" stopIfTrue="1" operator="equal">
      <formula>#REF!</formula>
    </cfRule>
    <cfRule type="cellIs" dxfId="4" priority="152" operator="equal">
      <formula>#REF!</formula>
    </cfRule>
    <cfRule type="cellIs" dxfId="3" priority="153" operator="equal">
      <formula>#REF!</formula>
    </cfRule>
  </conditionalFormatting>
  <conditionalFormatting sqref="AG17:AG19">
    <cfRule type="cellIs" dxfId="2" priority="154" stopIfTrue="1" operator="equal">
      <formula>#REF!</formula>
    </cfRule>
    <cfRule type="cellIs" dxfId="1" priority="155" stopIfTrue="1" operator="equal">
      <formula>#REF!</formula>
    </cfRule>
    <cfRule type="cellIs" dxfId="0" priority="156" stopIfTrue="1" operator="equal">
      <formula>#REF!</formula>
    </cfRule>
  </conditionalFormatting>
  <dataValidations count="6">
    <dataValidation type="list" allowBlank="1" showInputMessage="1" showErrorMessage="1" sqref="G17" xr:uid="{00000000-0002-0000-0100-000000000000}">
      <formula1>$G$174:$G$183</formula1>
    </dataValidation>
    <dataValidation type="list" allowBlank="1" showInputMessage="1" showErrorMessage="1" sqref="G19 AF19:AG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Q19 AO19 AM19 W19 Y19:AE19" xr:uid="{00000000-0002-0000-0100-000005000000}">
      <formula1>$AM$174:$AM$181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Tratamiento'!$B$9:$B$10</xm:f>
          </x14:formula1>
          <xm:sqref>AS11:AS14 AV11:AV14 AP11:AP14</xm:sqref>
        </x14:dataValidation>
        <x14:dataValidation type="list" allowBlank="1" showInputMessage="1" showErrorMessage="1" xr:uid="{00000000-0002-0000-0100-000007000000}">
          <x14:formula1>
            <xm:f>'Tabla Valoración controles'!$D$4:$D$6</xm:f>
          </x14:formula1>
          <xm:sqref>W11:W14</xm:sqref>
        </x14:dataValidation>
        <x14:dataValidation type="list" allowBlank="1" showInputMessage="1" showErrorMessage="1" xr:uid="{00000000-0002-0000-0100-000008000000}">
          <x14:formula1>
            <xm:f>'Tabla Valoración controles'!$D$7:$D$8</xm:f>
          </x14:formula1>
          <xm:sqref>X11:X14</xm:sqref>
        </x14:dataValidation>
        <x14:dataValidation type="list" allowBlank="1" showInputMessage="1" showErrorMessage="1" xr:uid="{00000000-0002-0000-0100-000009000000}">
          <x14:formula1>
            <xm:f>'Tabla Valoración controles'!$D$9:$D$10</xm:f>
          </x14:formula1>
          <xm:sqref>Z11:Z14</xm:sqref>
        </x14:dataValidation>
        <x14:dataValidation type="list" allowBlank="1" showInputMessage="1" showErrorMessage="1" xr:uid="{00000000-0002-0000-0100-00000A000000}">
          <x14:formula1>
            <xm:f>'Tabla Valoración controles'!$D$11:$D$12</xm:f>
          </x14:formula1>
          <xm:sqref>AA11:AA14</xm:sqref>
        </x14:dataValidation>
        <x14:dataValidation type="list" allowBlank="1" showInputMessage="1" showErrorMessage="1" xr:uid="{00000000-0002-0000-0100-00000B000000}">
          <x14:formula1>
            <xm:f>'Tabla Valoración controles'!$D$13:$D$14</xm:f>
          </x14:formula1>
          <xm:sqref>AB11:AB14</xm:sqref>
        </x14:dataValidation>
        <x14:dataValidation type="list" allowBlank="1" showInputMessage="1" showErrorMessage="1" xr:uid="{00000000-0002-0000-0100-00000C000000}">
          <x14:formula1>
            <xm:f>'Opciones Tratamiento'!$B$13:$B$19</xm:f>
          </x14:formula1>
          <xm:sqref>H11:H14</xm:sqref>
        </x14:dataValidation>
        <x14:dataValidation type="list" allowBlank="1" showInputMessage="1" showErrorMessage="1" xr:uid="{00000000-0002-0000-0100-00000D000000}">
          <x14:formula1>
            <xm:f>'Opciones Tratamiento'!$E$2:$E$4</xm:f>
          </x14:formula1>
          <xm:sqref>D11:D14</xm:sqref>
        </x14:dataValidation>
        <x14:dataValidation type="list" allowBlank="1" showInputMessage="1" showErrorMessage="1" xr:uid="{00000000-0002-0000-0100-00000E000000}">
          <x14:formula1>
            <xm:f>'Opciones Tratamiento'!$B$2:$B$5</xm:f>
          </x14:formula1>
          <xm:sqref>AJ11:AJ14</xm:sqref>
        </x14:dataValidation>
        <x14:dataValidation type="list" allowBlank="1" showInputMessage="1" showErrorMessage="1" xr:uid="{00000000-0002-0000-0100-00000F000000}">
          <x14:formula1>
            <xm:f>'Tabla Impacto'!$F$210:$F$221</xm:f>
          </x14:formula1>
          <xm:sqref>N11:N14</xm:sqref>
        </x14:dataValidation>
        <x14:dataValidation type="list" allowBlank="1" showInputMessage="1" showErrorMessage="1" xr:uid="{00000000-0002-0000-0100-000010000000}">
          <x14:formula1>
            <xm:f>Listas!$A$2:$A$9</xm:f>
          </x14:formula1>
          <xm:sqref>B11:B14</xm:sqref>
        </x14:dataValidation>
        <x14:dataValidation type="list" allowBlank="1" showInputMessage="1" showErrorMessage="1" xr:uid="{00000000-0002-0000-0100-000011000000}">
          <x14:formula1>
            <xm:f>Listas!$B$2:$B$7</xm:f>
          </x14:formula1>
          <xm:sqref>C11:C14</xm:sqref>
        </x14:dataValidation>
        <x14:dataValidation type="list" allowBlank="1" showInputMessage="1" showErrorMessage="1" xr:uid="{00000000-0002-0000-0100-000012000000}">
          <x14:formula1>
            <xm:f>Listas!$C$2:$C$6</xm:f>
          </x14:formula1>
          <xm:sqref>I11:I14</xm:sqref>
        </x14:dataValidation>
        <x14:dataValidation type="list" allowBlank="1" showInputMessage="1" showErrorMessage="1" xr:uid="{00000000-0002-0000-0100-000013000000}">
          <x14:formula1>
            <xm:f>Listas!$D$2:$D$5</xm:f>
          </x14:formula1>
          <xm:sqref>J11:J14</xm:sqref>
        </x14:dataValidation>
        <x14:dataValidation type="custom" allowBlank="1" showInputMessage="1" showErrorMessage="1" error="Recuerde que las acciones se generan bajo la medida de mitigar el riesgo" xr:uid="{00000000-0002-0000-0100-000014000000}">
          <x14:formula1>
            <xm:f>IF(OR(AJ11='Opciones Tratamiento'!$B$2,AJ11='Opciones Tratamiento'!$B$3,AJ11='Opciones Tratamiento'!$B$4),ISBLANK(AJ11),ISTEXT(AJ11))</xm:f>
          </x14:formula1>
          <xm:sqref>AU12:AU14 AO11:AO14</xm:sqref>
        </x14:dataValidation>
        <x14:dataValidation type="custom" allowBlank="1" showInputMessage="1" showErrorMessage="1" error="Recuerde que las acciones se generan bajo la medida de mitigar el riesgo" xr:uid="{00000000-0002-0000-0100-000015000000}">
          <x14:formula1>
            <xm:f>IF(OR(AJ11='Opciones Tratamiento'!$B$2,AJ11='Opciones Tratamiento'!$B$3,AJ11='Opciones Tratamiento'!$B$4),ISBLANK(AJ11),ISTEXT(AJ11))</xm:f>
          </x14:formula1>
          <xm:sqref>AK11:AK14</xm:sqref>
        </x14:dataValidation>
        <x14:dataValidation type="custom" allowBlank="1" showInputMessage="1" showErrorMessage="1" error="Recuerde que las acciones se generan bajo la medida de mitigar el riesgo" xr:uid="{00000000-0002-0000-0100-000016000000}">
          <x14:formula1>
            <xm:f>IF(OR(AJ11='Opciones Tratamiento'!$B$2,AJ11='Opciones Tratamiento'!$B$3,AJ11='Opciones Tratamiento'!$B$4),ISBLANK(AJ11),ISTEXT(AJ11))</xm:f>
          </x14:formula1>
          <xm:sqref>AL11:AL14</xm:sqref>
        </x14:dataValidation>
        <x14:dataValidation type="custom" allowBlank="1" showInputMessage="1" showErrorMessage="1" error="Recuerde que las acciones se generan bajo la medida de mitigar el riesgo" xr:uid="{00000000-0002-0000-0100-000017000000}">
          <x14:formula1>
            <xm:f>IF(OR(AJ11='Opciones Tratamiento'!$B$2,AJ11='Opciones Tratamiento'!$B$3,AJ11='Opciones Tratamiento'!$B$4),ISBLANK(AJ11),ISTEXT(AJ11))</xm:f>
          </x14:formula1>
          <xm:sqref>AM11:AM14</xm:sqref>
        </x14:dataValidation>
        <x14:dataValidation type="custom" allowBlank="1" showInputMessage="1" showErrorMessage="1" error="Recuerde que las acciones se generan bajo la medida de mitigar el riesgo" xr:uid="{00000000-0002-0000-0100-000018000000}">
          <x14:formula1>
            <xm:f>IF(OR(AJ11='Opciones Tratamiento'!$B$2,AJ11='Opciones Tratamiento'!$B$3,AJ11='Opciones Tratamiento'!$B$4),ISBLANK(AJ11),ISTEXT(AJ11))</xm:f>
          </x14:formula1>
          <xm:sqref>AN11:AN14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M57" sqref="AM57"/>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15" t="s">
        <v>158</v>
      </c>
      <c r="C2" s="315"/>
      <c r="D2" s="315"/>
      <c r="E2" s="315"/>
      <c r="F2" s="315"/>
      <c r="G2" s="315"/>
      <c r="H2" s="315"/>
      <c r="I2" s="315"/>
      <c r="J2" s="285" t="s">
        <v>2</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15"/>
      <c r="C3" s="315"/>
      <c r="D3" s="315"/>
      <c r="E3" s="315"/>
      <c r="F3" s="315"/>
      <c r="G3" s="315"/>
      <c r="H3" s="315"/>
      <c r="I3" s="31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15"/>
      <c r="C4" s="315"/>
      <c r="D4" s="315"/>
      <c r="E4" s="315"/>
      <c r="F4" s="315"/>
      <c r="G4" s="315"/>
      <c r="H4" s="315"/>
      <c r="I4" s="31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30" t="s">
        <v>4</v>
      </c>
      <c r="C6" s="230"/>
      <c r="D6" s="231"/>
      <c r="E6" s="268" t="s">
        <v>115</v>
      </c>
      <c r="F6" s="269"/>
      <c r="G6" s="269"/>
      <c r="H6" s="269"/>
      <c r="I6" s="269"/>
      <c r="J6" s="281" t="str">
        <f>IF(AND('Mapa final'!$L$11="Muy Alta",'Mapa final'!$P$11="Leve"),CONCATENATE("R",'Mapa final'!$A$11),"")</f>
        <v/>
      </c>
      <c r="K6" s="282"/>
      <c r="L6" s="282" t="str">
        <f>IF(AND('Mapa final'!$L$11="Muy Alta",'Mapa final'!$P$11="Leve"),CONCATENATE("R",'Mapa final'!$A$11),"")</f>
        <v/>
      </c>
      <c r="M6" s="282"/>
      <c r="N6" s="282" t="str">
        <f>IF(AND('Mapa final'!$L$11="Muy Alta",'Mapa final'!$P$11="Leve"),CONCATENATE("R",'Mapa final'!$A$11),"")</f>
        <v/>
      </c>
      <c r="O6" s="284"/>
      <c r="P6" s="281" t="str">
        <f>IF(AND('Mapa final'!$L$11="Muy Alta",'Mapa final'!$P$11="Leve"),CONCATENATE("R",'Mapa final'!$A$11),"")</f>
        <v/>
      </c>
      <c r="Q6" s="282"/>
      <c r="R6" s="282" t="str">
        <f>IF(AND('Mapa final'!$L$11="Muy Alta",'Mapa final'!$P$11="Leve"),CONCATENATE("R",'Mapa final'!$A$11),"")</f>
        <v/>
      </c>
      <c r="S6" s="282"/>
      <c r="T6" s="282" t="str">
        <f>IF(AND('Mapa final'!$L$11="Muy Alta",'Mapa final'!$P$11="Leve"),CONCATENATE("R",'Mapa final'!$A$11),"")</f>
        <v/>
      </c>
      <c r="U6" s="284"/>
      <c r="V6" s="281" t="str">
        <f>IF(AND('Mapa final'!$L$11="Muy Alta",'Mapa final'!$P$11="Leve"),CONCATENATE("R",'Mapa final'!$A$11),"")</f>
        <v/>
      </c>
      <c r="W6" s="282"/>
      <c r="X6" s="282" t="str">
        <f>IF(AND('Mapa final'!$L$11="Muy Alta",'Mapa final'!$P$11="Leve"),CONCATENATE("R",'Mapa final'!$A$11),"")</f>
        <v/>
      </c>
      <c r="Y6" s="282"/>
      <c r="Z6" s="282" t="str">
        <f>IF(AND('Mapa final'!$L$11="Muy Alta",'Mapa final'!$P$11="Leve"),CONCATENATE("R",'Mapa final'!$A$11),"")</f>
        <v/>
      </c>
      <c r="AA6" s="284"/>
      <c r="AB6" s="281" t="str">
        <f>IF(AND('Mapa final'!$L$11="Muy Alta",'Mapa final'!$P$11="Leve"),CONCATENATE("R",'Mapa final'!$A$11),"")</f>
        <v/>
      </c>
      <c r="AC6" s="282"/>
      <c r="AD6" s="282" t="str">
        <f>IF(AND('Mapa final'!$L$11="Muy Alta",'Mapa final'!$P$11="Leve"),CONCATENATE("R",'Mapa final'!$A$11),"")</f>
        <v/>
      </c>
      <c r="AE6" s="282"/>
      <c r="AF6" s="282" t="str">
        <f>IF(AND('Mapa final'!$L$11="Muy Alta",'Mapa final'!$P$11="Leve"),CONCATENATE("R",'Mapa final'!$A$11),"")</f>
        <v/>
      </c>
      <c r="AG6" s="282"/>
      <c r="AH6" s="294" t="str">
        <f>IF(AND('Mapa final'!$L$11="Muy Alta",'Mapa final'!$P$11="Catastrófico"),CONCATENATE("R",'Mapa final'!$A$11),"")</f>
        <v/>
      </c>
      <c r="AI6" s="295"/>
      <c r="AJ6" s="295" t="str">
        <f>IF(AND('Mapa final'!$L$11="Muy Alta",'Mapa final'!$P$11="Catastrófico"),CONCATENATE("R",'Mapa final'!$A$11),"")</f>
        <v/>
      </c>
      <c r="AK6" s="295"/>
      <c r="AL6" s="295" t="str">
        <f>IF(AND('Mapa final'!$L$11="Muy Alta",'Mapa final'!$P$11="Catastrófico"),CONCATENATE("R",'Mapa final'!$A$11),"")</f>
        <v/>
      </c>
      <c r="AM6" s="296"/>
      <c r="AO6" s="232" t="s">
        <v>78</v>
      </c>
      <c r="AP6" s="233"/>
      <c r="AQ6" s="233"/>
      <c r="AR6" s="233"/>
      <c r="AS6" s="233"/>
      <c r="AT6" s="234"/>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30"/>
      <c r="C7" s="230"/>
      <c r="D7" s="231"/>
      <c r="E7" s="271"/>
      <c r="F7" s="272"/>
      <c r="G7" s="272"/>
      <c r="H7" s="272"/>
      <c r="I7" s="272"/>
      <c r="J7" s="283"/>
      <c r="K7" s="277"/>
      <c r="L7" s="277"/>
      <c r="M7" s="277"/>
      <c r="N7" s="277"/>
      <c r="O7" s="278"/>
      <c r="P7" s="283"/>
      <c r="Q7" s="277"/>
      <c r="R7" s="277"/>
      <c r="S7" s="277"/>
      <c r="T7" s="277"/>
      <c r="U7" s="278"/>
      <c r="V7" s="283"/>
      <c r="W7" s="277"/>
      <c r="X7" s="277"/>
      <c r="Y7" s="277"/>
      <c r="Z7" s="277"/>
      <c r="AA7" s="278"/>
      <c r="AB7" s="283"/>
      <c r="AC7" s="277"/>
      <c r="AD7" s="277"/>
      <c r="AE7" s="277"/>
      <c r="AF7" s="277"/>
      <c r="AG7" s="277"/>
      <c r="AH7" s="288"/>
      <c r="AI7" s="289"/>
      <c r="AJ7" s="289"/>
      <c r="AK7" s="289"/>
      <c r="AL7" s="289"/>
      <c r="AM7" s="290"/>
      <c r="AN7" s="70"/>
      <c r="AO7" s="235"/>
      <c r="AP7" s="236"/>
      <c r="AQ7" s="236"/>
      <c r="AR7" s="236"/>
      <c r="AS7" s="236"/>
      <c r="AT7" s="237"/>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30"/>
      <c r="C8" s="230"/>
      <c r="D8" s="231"/>
      <c r="E8" s="271"/>
      <c r="F8" s="272"/>
      <c r="G8" s="272"/>
      <c r="H8" s="272"/>
      <c r="I8" s="272"/>
      <c r="J8" s="283" t="str">
        <f>IF(AND('Mapa final'!$L$11="Muy Alta",'Mapa final'!$P$11="Leve"),CONCATENATE("R",'Mapa final'!$A$11),"")</f>
        <v/>
      </c>
      <c r="K8" s="277"/>
      <c r="L8" s="277" t="str">
        <f>IF(AND('Mapa final'!$L$11="Muy Alta",'Mapa final'!$P$11="Leve"),CONCATENATE("R",'Mapa final'!$A$11),"")</f>
        <v/>
      </c>
      <c r="M8" s="277"/>
      <c r="N8" s="277" t="str">
        <f>IF(AND('Mapa final'!$L$11="Muy Alta",'Mapa final'!$P$11="Leve"),CONCATENATE("R",'Mapa final'!$A$11),"")</f>
        <v/>
      </c>
      <c r="O8" s="278"/>
      <c r="P8" s="283" t="str">
        <f>IF(AND('Mapa final'!$L$11="Muy Alta",'Mapa final'!$P$11="Leve"),CONCATENATE("R",'Mapa final'!$A$11),"")</f>
        <v/>
      </c>
      <c r="Q8" s="277"/>
      <c r="R8" s="277" t="str">
        <f>IF(AND('Mapa final'!$L$11="Muy Alta",'Mapa final'!$P$11="Leve"),CONCATENATE("R",'Mapa final'!$A$11),"")</f>
        <v/>
      </c>
      <c r="S8" s="277"/>
      <c r="T8" s="277" t="str">
        <f>IF(AND('Mapa final'!$L$11="Muy Alta",'Mapa final'!$P$11="Leve"),CONCATENATE("R",'Mapa final'!$A$11),"")</f>
        <v/>
      </c>
      <c r="U8" s="278"/>
      <c r="V8" s="283" t="str">
        <f>IF(AND('Mapa final'!$L$11="Muy Alta",'Mapa final'!$P$11="Leve"),CONCATENATE("R",'Mapa final'!$A$11),"")</f>
        <v/>
      </c>
      <c r="W8" s="277"/>
      <c r="X8" s="277" t="str">
        <f>IF(AND('Mapa final'!$L$11="Muy Alta",'Mapa final'!$P$11="Leve"),CONCATENATE("R",'Mapa final'!$A$11),"")</f>
        <v/>
      </c>
      <c r="Y8" s="277"/>
      <c r="Z8" s="277" t="str">
        <f>IF(AND('Mapa final'!$L$11="Muy Alta",'Mapa final'!$P$11="Leve"),CONCATENATE("R",'Mapa final'!$A$11),"")</f>
        <v/>
      </c>
      <c r="AA8" s="278"/>
      <c r="AB8" s="283" t="str">
        <f>IF(AND('Mapa final'!$L$11="Muy Alta",'Mapa final'!$P$11="Leve"),CONCATENATE("R",'Mapa final'!$A$11),"")</f>
        <v/>
      </c>
      <c r="AC8" s="277"/>
      <c r="AD8" s="277" t="str">
        <f>IF(AND('Mapa final'!$L$11="Muy Alta",'Mapa final'!$P$11="Leve"),CONCATENATE("R",'Mapa final'!$A$11),"")</f>
        <v/>
      </c>
      <c r="AE8" s="277"/>
      <c r="AF8" s="277" t="str">
        <f>IF(AND('Mapa final'!$L$11="Muy Alta",'Mapa final'!$P$11="Leve"),CONCATENATE("R",'Mapa final'!$A$11),"")</f>
        <v/>
      </c>
      <c r="AG8" s="277"/>
      <c r="AH8" s="288" t="str">
        <f>IF(AND('Mapa final'!$L$11="Muy Alta",'Mapa final'!$P$11="Catastrófico"),CONCATENATE("R",'Mapa final'!$A$11),"")</f>
        <v/>
      </c>
      <c r="AI8" s="289"/>
      <c r="AJ8" s="289" t="str">
        <f>IF(AND('Mapa final'!$L$11="Muy Alta",'Mapa final'!$P$11="Catastrófico"),CONCATENATE("R",'Mapa final'!$A$11),"")</f>
        <v/>
      </c>
      <c r="AK8" s="289"/>
      <c r="AL8" s="289" t="str">
        <f>IF(AND('Mapa final'!$L$11="Muy Alta",'Mapa final'!$P$11="Catastrófico"),CONCATENATE("R",'Mapa final'!$A$11),"")</f>
        <v/>
      </c>
      <c r="AM8" s="290"/>
      <c r="AN8" s="70"/>
      <c r="AO8" s="235"/>
      <c r="AP8" s="236"/>
      <c r="AQ8" s="236"/>
      <c r="AR8" s="236"/>
      <c r="AS8" s="236"/>
      <c r="AT8" s="237"/>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30"/>
      <c r="C9" s="230"/>
      <c r="D9" s="231"/>
      <c r="E9" s="271"/>
      <c r="F9" s="272"/>
      <c r="G9" s="272"/>
      <c r="H9" s="272"/>
      <c r="I9" s="272"/>
      <c r="J9" s="283"/>
      <c r="K9" s="277"/>
      <c r="L9" s="277"/>
      <c r="M9" s="277"/>
      <c r="N9" s="277"/>
      <c r="O9" s="278"/>
      <c r="P9" s="283"/>
      <c r="Q9" s="277"/>
      <c r="R9" s="277"/>
      <c r="S9" s="277"/>
      <c r="T9" s="277"/>
      <c r="U9" s="278"/>
      <c r="V9" s="283"/>
      <c r="W9" s="277"/>
      <c r="X9" s="277"/>
      <c r="Y9" s="277"/>
      <c r="Z9" s="277"/>
      <c r="AA9" s="278"/>
      <c r="AB9" s="283"/>
      <c r="AC9" s="277"/>
      <c r="AD9" s="277"/>
      <c r="AE9" s="277"/>
      <c r="AF9" s="277"/>
      <c r="AG9" s="277"/>
      <c r="AH9" s="288"/>
      <c r="AI9" s="289"/>
      <c r="AJ9" s="289"/>
      <c r="AK9" s="289"/>
      <c r="AL9" s="289"/>
      <c r="AM9" s="290"/>
      <c r="AN9" s="70"/>
      <c r="AO9" s="235"/>
      <c r="AP9" s="236"/>
      <c r="AQ9" s="236"/>
      <c r="AR9" s="236"/>
      <c r="AS9" s="236"/>
      <c r="AT9" s="237"/>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30"/>
      <c r="C10" s="230"/>
      <c r="D10" s="231"/>
      <c r="E10" s="271"/>
      <c r="F10" s="272"/>
      <c r="G10" s="272"/>
      <c r="H10" s="272"/>
      <c r="I10" s="272"/>
      <c r="J10" s="283" t="str">
        <f>IF(AND('Mapa final'!$L$11="Muy Alta",'Mapa final'!$P$11="Leve"),CONCATENATE("R",'Mapa final'!$A$11),"")</f>
        <v/>
      </c>
      <c r="K10" s="277"/>
      <c r="L10" s="277" t="str">
        <f>IF(AND('Mapa final'!$L$11="Muy Alta",'Mapa final'!$P$11="Leve"),CONCATENATE("R",'Mapa final'!$A$11),"")</f>
        <v/>
      </c>
      <c r="M10" s="277"/>
      <c r="N10" s="277" t="str">
        <f>IF(AND('Mapa final'!$L$11="Muy Alta",'Mapa final'!$P$11="Leve"),CONCATENATE("R",'Mapa final'!$A$11),"")</f>
        <v/>
      </c>
      <c r="O10" s="278"/>
      <c r="P10" s="283" t="str">
        <f>IF(AND('Mapa final'!$L$11="Muy Alta",'Mapa final'!$P$11="Leve"),CONCATENATE("R",'Mapa final'!$A$11),"")</f>
        <v/>
      </c>
      <c r="Q10" s="277"/>
      <c r="R10" s="277" t="str">
        <f>IF(AND('Mapa final'!$L$11="Muy Alta",'Mapa final'!$P$11="Leve"),CONCATENATE("R",'Mapa final'!$A$11),"")</f>
        <v/>
      </c>
      <c r="S10" s="277"/>
      <c r="T10" s="277" t="str">
        <f>IF(AND('Mapa final'!$L$11="Muy Alta",'Mapa final'!$P$11="Leve"),CONCATENATE("R",'Mapa final'!$A$11),"")</f>
        <v/>
      </c>
      <c r="U10" s="278"/>
      <c r="V10" s="283" t="str">
        <f>IF(AND('Mapa final'!$L$11="Muy Alta",'Mapa final'!$P$11="Leve"),CONCATENATE("R",'Mapa final'!$A$11),"")</f>
        <v/>
      </c>
      <c r="W10" s="277"/>
      <c r="X10" s="277" t="str">
        <f>IF(AND('Mapa final'!$L$11="Muy Alta",'Mapa final'!$P$11="Leve"),CONCATENATE("R",'Mapa final'!$A$11),"")</f>
        <v/>
      </c>
      <c r="Y10" s="277"/>
      <c r="Z10" s="277" t="str">
        <f>IF(AND('Mapa final'!$L$11="Muy Alta",'Mapa final'!$P$11="Leve"),CONCATENATE("R",'Mapa final'!$A$11),"")</f>
        <v/>
      </c>
      <c r="AA10" s="278"/>
      <c r="AB10" s="283" t="str">
        <f>IF(AND('Mapa final'!$L$11="Muy Alta",'Mapa final'!$P$11="Leve"),CONCATENATE("R",'Mapa final'!$A$11),"")</f>
        <v/>
      </c>
      <c r="AC10" s="277"/>
      <c r="AD10" s="277" t="str">
        <f>IF(AND('Mapa final'!$L$11="Muy Alta",'Mapa final'!$P$11="Leve"),CONCATENATE("R",'Mapa final'!$A$11),"")</f>
        <v/>
      </c>
      <c r="AE10" s="277"/>
      <c r="AF10" s="277" t="str">
        <f>IF(AND('Mapa final'!$L$11="Muy Alta",'Mapa final'!$P$11="Leve"),CONCATENATE("R",'Mapa final'!$A$11),"")</f>
        <v/>
      </c>
      <c r="AG10" s="277"/>
      <c r="AH10" s="288" t="str">
        <f>IF(AND('Mapa final'!$L$11="Muy Alta",'Mapa final'!$P$11="Catastrófico"),CONCATENATE("R",'Mapa final'!$A$11),"")</f>
        <v/>
      </c>
      <c r="AI10" s="289"/>
      <c r="AJ10" s="289" t="str">
        <f>IF(AND('Mapa final'!$L$11="Muy Alta",'Mapa final'!$P$11="Catastrófico"),CONCATENATE("R",'Mapa final'!$A$11),"")</f>
        <v/>
      </c>
      <c r="AK10" s="289"/>
      <c r="AL10" s="289" t="str">
        <f>IF(AND('Mapa final'!$L$11="Muy Alta",'Mapa final'!$P$11="Catastrófico"),CONCATENATE("R",'Mapa final'!$A$11),"")</f>
        <v/>
      </c>
      <c r="AM10" s="290"/>
      <c r="AN10" s="70"/>
      <c r="AO10" s="235"/>
      <c r="AP10" s="236"/>
      <c r="AQ10" s="236"/>
      <c r="AR10" s="236"/>
      <c r="AS10" s="236"/>
      <c r="AT10" s="237"/>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30"/>
      <c r="C11" s="230"/>
      <c r="D11" s="231"/>
      <c r="E11" s="271"/>
      <c r="F11" s="272"/>
      <c r="G11" s="272"/>
      <c r="H11" s="272"/>
      <c r="I11" s="272"/>
      <c r="J11" s="283"/>
      <c r="K11" s="277"/>
      <c r="L11" s="277"/>
      <c r="M11" s="277"/>
      <c r="N11" s="277"/>
      <c r="O11" s="278"/>
      <c r="P11" s="283"/>
      <c r="Q11" s="277"/>
      <c r="R11" s="277"/>
      <c r="S11" s="277"/>
      <c r="T11" s="277"/>
      <c r="U11" s="278"/>
      <c r="V11" s="283"/>
      <c r="W11" s="277"/>
      <c r="X11" s="277"/>
      <c r="Y11" s="277"/>
      <c r="Z11" s="277"/>
      <c r="AA11" s="278"/>
      <c r="AB11" s="283"/>
      <c r="AC11" s="277"/>
      <c r="AD11" s="277"/>
      <c r="AE11" s="277"/>
      <c r="AF11" s="277"/>
      <c r="AG11" s="277"/>
      <c r="AH11" s="288"/>
      <c r="AI11" s="289"/>
      <c r="AJ11" s="289"/>
      <c r="AK11" s="289"/>
      <c r="AL11" s="289"/>
      <c r="AM11" s="290"/>
      <c r="AN11" s="70"/>
      <c r="AO11" s="235"/>
      <c r="AP11" s="236"/>
      <c r="AQ11" s="236"/>
      <c r="AR11" s="236"/>
      <c r="AS11" s="236"/>
      <c r="AT11" s="237"/>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30"/>
      <c r="C12" s="230"/>
      <c r="D12" s="231"/>
      <c r="E12" s="271"/>
      <c r="F12" s="272"/>
      <c r="G12" s="272"/>
      <c r="H12" s="272"/>
      <c r="I12" s="272"/>
      <c r="J12" s="283" t="str">
        <f>IF(AND('Mapa final'!$L$11="Muy Alta",'Mapa final'!$P$11="Leve"),CONCATENATE("R",'Mapa final'!$A$11),"")</f>
        <v/>
      </c>
      <c r="K12" s="277"/>
      <c r="L12" s="277" t="str">
        <f>IF(AND('Mapa final'!$L$11="Muy Alta",'Mapa final'!$P$11="Leve"),CONCATENATE("R",'Mapa final'!$A$11),"")</f>
        <v/>
      </c>
      <c r="M12" s="277"/>
      <c r="N12" s="277" t="str">
        <f>IF(AND('Mapa final'!$L$11="Muy Alta",'Mapa final'!$P$11="Leve"),CONCATENATE("R",'Mapa final'!$A$11),"")</f>
        <v/>
      </c>
      <c r="O12" s="278"/>
      <c r="P12" s="283" t="str">
        <f>IF(AND('Mapa final'!$L$11="Muy Alta",'Mapa final'!$P$11="Leve"),CONCATENATE("R",'Mapa final'!$A$11),"")</f>
        <v/>
      </c>
      <c r="Q12" s="277"/>
      <c r="R12" s="277" t="str">
        <f>IF(AND('Mapa final'!$L$11="Muy Alta",'Mapa final'!$P$11="Leve"),CONCATENATE("R",'Mapa final'!$A$11),"")</f>
        <v/>
      </c>
      <c r="S12" s="277"/>
      <c r="T12" s="277" t="str">
        <f>IF(AND('Mapa final'!$L$11="Muy Alta",'Mapa final'!$P$11="Leve"),CONCATENATE("R",'Mapa final'!$A$11),"")</f>
        <v/>
      </c>
      <c r="U12" s="278"/>
      <c r="V12" s="283" t="str">
        <f>IF(AND('Mapa final'!$L$11="Muy Alta",'Mapa final'!$P$11="Leve"),CONCATENATE("R",'Mapa final'!$A$11),"")</f>
        <v/>
      </c>
      <c r="W12" s="277"/>
      <c r="X12" s="277" t="str">
        <f>IF(AND('Mapa final'!$L$11="Muy Alta",'Mapa final'!$P$11="Leve"),CONCATENATE("R",'Mapa final'!$A$11),"")</f>
        <v/>
      </c>
      <c r="Y12" s="277"/>
      <c r="Z12" s="277" t="str">
        <f>IF(AND('Mapa final'!$L$11="Muy Alta",'Mapa final'!$P$11="Leve"),CONCATENATE("R",'Mapa final'!$A$11),"")</f>
        <v/>
      </c>
      <c r="AA12" s="278"/>
      <c r="AB12" s="283" t="str">
        <f>IF(AND('Mapa final'!$L$11="Muy Alta",'Mapa final'!$P$11="Leve"),CONCATENATE("R",'Mapa final'!$A$11),"")</f>
        <v/>
      </c>
      <c r="AC12" s="277"/>
      <c r="AD12" s="277" t="str">
        <f>IF(AND('Mapa final'!$L$11="Muy Alta",'Mapa final'!$P$11="Leve"),CONCATENATE("R",'Mapa final'!$A$11),"")</f>
        <v/>
      </c>
      <c r="AE12" s="277"/>
      <c r="AF12" s="277" t="str">
        <f>IF(AND('Mapa final'!$L$11="Muy Alta",'Mapa final'!$P$11="Leve"),CONCATENATE("R",'Mapa final'!$A$11),"")</f>
        <v/>
      </c>
      <c r="AG12" s="277"/>
      <c r="AH12" s="288" t="str">
        <f>IF(AND('Mapa final'!$L$11="Muy Alta",'Mapa final'!$P$11="Catastrófico"),CONCATENATE("R",'Mapa final'!$A$11),"")</f>
        <v/>
      </c>
      <c r="AI12" s="289"/>
      <c r="AJ12" s="289" t="str">
        <f>IF(AND('Mapa final'!$L$11="Muy Alta",'Mapa final'!$P$11="Catastrófico"),CONCATENATE("R",'Mapa final'!$A$11),"")</f>
        <v/>
      </c>
      <c r="AK12" s="289"/>
      <c r="AL12" s="289" t="str">
        <f>IF(AND('Mapa final'!$L$11="Muy Alta",'Mapa final'!$P$11="Catastrófico"),CONCATENATE("R",'Mapa final'!$A$11),"")</f>
        <v/>
      </c>
      <c r="AM12" s="290"/>
      <c r="AN12" s="70"/>
      <c r="AO12" s="235"/>
      <c r="AP12" s="236"/>
      <c r="AQ12" s="236"/>
      <c r="AR12" s="236"/>
      <c r="AS12" s="236"/>
      <c r="AT12" s="237"/>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30"/>
      <c r="C13" s="230"/>
      <c r="D13" s="231"/>
      <c r="E13" s="274"/>
      <c r="F13" s="275"/>
      <c r="G13" s="275"/>
      <c r="H13" s="275"/>
      <c r="I13" s="275"/>
      <c r="J13" s="287"/>
      <c r="K13" s="279"/>
      <c r="L13" s="279"/>
      <c r="M13" s="279"/>
      <c r="N13" s="279"/>
      <c r="O13" s="280"/>
      <c r="P13" s="287"/>
      <c r="Q13" s="279"/>
      <c r="R13" s="279"/>
      <c r="S13" s="279"/>
      <c r="T13" s="279"/>
      <c r="U13" s="280"/>
      <c r="V13" s="287"/>
      <c r="W13" s="279"/>
      <c r="X13" s="279"/>
      <c r="Y13" s="279"/>
      <c r="Z13" s="279"/>
      <c r="AA13" s="280"/>
      <c r="AB13" s="287"/>
      <c r="AC13" s="279"/>
      <c r="AD13" s="279"/>
      <c r="AE13" s="279"/>
      <c r="AF13" s="279"/>
      <c r="AG13" s="279"/>
      <c r="AH13" s="291"/>
      <c r="AI13" s="292"/>
      <c r="AJ13" s="292"/>
      <c r="AK13" s="292"/>
      <c r="AL13" s="292"/>
      <c r="AM13" s="293"/>
      <c r="AN13" s="70"/>
      <c r="AO13" s="238"/>
      <c r="AP13" s="239"/>
      <c r="AQ13" s="239"/>
      <c r="AR13" s="239"/>
      <c r="AS13" s="239"/>
      <c r="AT13" s="24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30"/>
      <c r="C14" s="230"/>
      <c r="D14" s="231"/>
      <c r="E14" s="268" t="s">
        <v>114</v>
      </c>
      <c r="F14" s="269"/>
      <c r="G14" s="269"/>
      <c r="H14" s="269"/>
      <c r="I14" s="269"/>
      <c r="J14" s="303" t="str">
        <f>IF(AND('Mapa final'!$L$11="Alta",'Mapa final'!$P$11="Leve"),CONCATENATE("R",'Mapa final'!$A$11),"")</f>
        <v/>
      </c>
      <c r="K14" s="304"/>
      <c r="L14" s="304" t="str">
        <f>IF(AND('Mapa final'!$L$11="Alta",'Mapa final'!$P$11="Leve"),CONCATENATE("R",'Mapa final'!$A$11),"")</f>
        <v/>
      </c>
      <c r="M14" s="304"/>
      <c r="N14" s="304" t="str">
        <f>IF(AND('Mapa final'!$L$11="Alta",'Mapa final'!$P$11="Leve"),CONCATENATE("R",'Mapa final'!$A$11),"")</f>
        <v/>
      </c>
      <c r="O14" s="305"/>
      <c r="P14" s="303" t="str">
        <f>IF(AND('Mapa final'!$L$11="Alta",'Mapa final'!$P$11="Leve"),CONCATENATE("R",'Mapa final'!$A$11),"")</f>
        <v/>
      </c>
      <c r="Q14" s="304"/>
      <c r="R14" s="304" t="str">
        <f>IF(AND('Mapa final'!$L$11="Alta",'Mapa final'!$P$11="Leve"),CONCATENATE("R",'Mapa final'!$A$11),"")</f>
        <v/>
      </c>
      <c r="S14" s="304"/>
      <c r="T14" s="304" t="str">
        <f>IF(AND('Mapa final'!$L$11="Alta",'Mapa final'!$P$11="Leve"),CONCATENATE("R",'Mapa final'!$A$11),"")</f>
        <v/>
      </c>
      <c r="U14" s="305"/>
      <c r="V14" s="281" t="str">
        <f>IF(AND('Mapa final'!$L$11="Muy Alta",'Mapa final'!$P$11="Leve"),CONCATENATE("R",'Mapa final'!$A$11),"")</f>
        <v/>
      </c>
      <c r="W14" s="282"/>
      <c r="X14" s="282" t="str">
        <f>IF(AND('Mapa final'!$L$11="Muy Alta",'Mapa final'!$P$11="Leve"),CONCATENATE("R",'Mapa final'!$A$11),"")</f>
        <v/>
      </c>
      <c r="Y14" s="282"/>
      <c r="Z14" s="282" t="str">
        <f>IF(AND('Mapa final'!$L$11="Muy Alta",'Mapa final'!$P$11="Leve"),CONCATENATE("R",'Mapa final'!$A$11),"")</f>
        <v/>
      </c>
      <c r="AA14" s="284"/>
      <c r="AB14" s="281" t="str">
        <f>IF(AND('Mapa final'!$L$11="Muy Alta",'Mapa final'!$P$11="Leve"),CONCATENATE("R",'Mapa final'!$A$11),"")</f>
        <v/>
      </c>
      <c r="AC14" s="282"/>
      <c r="AD14" s="282" t="str">
        <f>IF(AND('Mapa final'!$L$11="Muy Alta",'Mapa final'!$P$11="Leve"),CONCATENATE("R",'Mapa final'!$A$11),"")</f>
        <v/>
      </c>
      <c r="AE14" s="282"/>
      <c r="AF14" s="282" t="str">
        <f>IF(AND('Mapa final'!$L$11="Muy Alta",'Mapa final'!$P$11="Leve"),CONCATENATE("R",'Mapa final'!$A$11),"")</f>
        <v/>
      </c>
      <c r="AG14" s="284"/>
      <c r="AH14" s="294" t="str">
        <f>IF(AND('Mapa final'!$L$11="Muy Alta",'Mapa final'!$P$11="Catastrófico"),CONCATENATE("R",'Mapa final'!$A$11),"")</f>
        <v/>
      </c>
      <c r="AI14" s="295"/>
      <c r="AJ14" s="295" t="str">
        <f>IF(AND('Mapa final'!$L$11="Muy Alta",'Mapa final'!$P$11="Catastrófico"),CONCATENATE("R",'Mapa final'!$A$11),"")</f>
        <v/>
      </c>
      <c r="AK14" s="295"/>
      <c r="AL14" s="295" t="str">
        <f>IF(AND('Mapa final'!$L$11="Muy Alta",'Mapa final'!$P$11="Catastrófico"),CONCATENATE("R",'Mapa final'!$A$11),"")</f>
        <v/>
      </c>
      <c r="AM14" s="296"/>
      <c r="AN14" s="70"/>
      <c r="AO14" s="241" t="s">
        <v>79</v>
      </c>
      <c r="AP14" s="242"/>
      <c r="AQ14" s="242"/>
      <c r="AR14" s="242"/>
      <c r="AS14" s="242"/>
      <c r="AT14" s="243"/>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30"/>
      <c r="C15" s="230"/>
      <c r="D15" s="231"/>
      <c r="E15" s="271"/>
      <c r="F15" s="272"/>
      <c r="G15" s="272"/>
      <c r="H15" s="272"/>
      <c r="I15" s="272"/>
      <c r="J15" s="297"/>
      <c r="K15" s="298"/>
      <c r="L15" s="298"/>
      <c r="M15" s="298"/>
      <c r="N15" s="298"/>
      <c r="O15" s="299"/>
      <c r="P15" s="297"/>
      <c r="Q15" s="298"/>
      <c r="R15" s="298"/>
      <c r="S15" s="298"/>
      <c r="T15" s="298"/>
      <c r="U15" s="299"/>
      <c r="V15" s="283"/>
      <c r="W15" s="277"/>
      <c r="X15" s="277"/>
      <c r="Y15" s="277"/>
      <c r="Z15" s="277"/>
      <c r="AA15" s="278"/>
      <c r="AB15" s="283"/>
      <c r="AC15" s="277"/>
      <c r="AD15" s="277"/>
      <c r="AE15" s="277"/>
      <c r="AF15" s="277"/>
      <c r="AG15" s="278"/>
      <c r="AH15" s="288"/>
      <c r="AI15" s="289"/>
      <c r="AJ15" s="289"/>
      <c r="AK15" s="289"/>
      <c r="AL15" s="289"/>
      <c r="AM15" s="290"/>
      <c r="AN15" s="70"/>
      <c r="AO15" s="244"/>
      <c r="AP15" s="245"/>
      <c r="AQ15" s="245"/>
      <c r="AR15" s="245"/>
      <c r="AS15" s="245"/>
      <c r="AT15" s="246"/>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30"/>
      <c r="C16" s="230"/>
      <c r="D16" s="231"/>
      <c r="E16" s="271"/>
      <c r="F16" s="272"/>
      <c r="G16" s="272"/>
      <c r="H16" s="272"/>
      <c r="I16" s="272"/>
      <c r="J16" s="297" t="str">
        <f>IF(AND('Mapa final'!$L$11="Alta",'Mapa final'!$P$11="Leve"),CONCATENATE("R",'Mapa final'!$A$11),"")</f>
        <v/>
      </c>
      <c r="K16" s="298"/>
      <c r="L16" s="298" t="str">
        <f>IF(AND('Mapa final'!$L$11="Alta",'Mapa final'!$P$11="Leve"),CONCATENATE("R",'Mapa final'!$A$11),"")</f>
        <v/>
      </c>
      <c r="M16" s="298"/>
      <c r="N16" s="298" t="str">
        <f>IF(AND('Mapa final'!$L$11="Alta",'Mapa final'!$P$11="Leve"),CONCATENATE("R",'Mapa final'!$A$11),"")</f>
        <v/>
      </c>
      <c r="O16" s="299"/>
      <c r="P16" s="297" t="str">
        <f>IF(AND('Mapa final'!$L$11="Alta",'Mapa final'!$P$11="Leve"),CONCATENATE("R",'Mapa final'!$A$11),"")</f>
        <v/>
      </c>
      <c r="Q16" s="298"/>
      <c r="R16" s="298" t="str">
        <f>IF(AND('Mapa final'!$L$11="Alta",'Mapa final'!$P$11="Leve"),CONCATENATE("R",'Mapa final'!$A$11),"")</f>
        <v/>
      </c>
      <c r="S16" s="298"/>
      <c r="T16" s="298" t="str">
        <f>IF(AND('Mapa final'!$L$11="Alta",'Mapa final'!$P$11="Leve"),CONCATENATE("R",'Mapa final'!$A$11),"")</f>
        <v/>
      </c>
      <c r="U16" s="299"/>
      <c r="V16" s="283" t="str">
        <f>IF(AND('Mapa final'!$L$11="Muy Alta",'Mapa final'!$P$11="Leve"),CONCATENATE("R",'Mapa final'!$A$11),"")</f>
        <v/>
      </c>
      <c r="W16" s="277"/>
      <c r="X16" s="277" t="str">
        <f>IF(AND('Mapa final'!$L$11="Muy Alta",'Mapa final'!$P$11="Leve"),CONCATENATE("R",'Mapa final'!$A$11),"")</f>
        <v/>
      </c>
      <c r="Y16" s="277"/>
      <c r="Z16" s="277" t="str">
        <f>IF(AND('Mapa final'!$L$11="Muy Alta",'Mapa final'!$P$11="Leve"),CONCATENATE("R",'Mapa final'!$A$11),"")</f>
        <v/>
      </c>
      <c r="AA16" s="278"/>
      <c r="AB16" s="283" t="str">
        <f>IF(AND('Mapa final'!$L$11="Muy Alta",'Mapa final'!$P$11="Leve"),CONCATENATE("R",'Mapa final'!$A$11),"")</f>
        <v/>
      </c>
      <c r="AC16" s="277"/>
      <c r="AD16" s="277" t="str">
        <f>IF(AND('Mapa final'!$L$11="Muy Alta",'Mapa final'!$P$11="Leve"),CONCATENATE("R",'Mapa final'!$A$11),"")</f>
        <v/>
      </c>
      <c r="AE16" s="277"/>
      <c r="AF16" s="277" t="str">
        <f>IF(AND('Mapa final'!$L$11="Muy Alta",'Mapa final'!$P$11="Leve"),CONCATENATE("R",'Mapa final'!$A$11),"")</f>
        <v/>
      </c>
      <c r="AG16" s="278"/>
      <c r="AH16" s="288" t="str">
        <f>IF(AND('Mapa final'!$L$11="Muy Alta",'Mapa final'!$P$11="Catastrófico"),CONCATENATE("R",'Mapa final'!$A$11),"")</f>
        <v/>
      </c>
      <c r="AI16" s="289"/>
      <c r="AJ16" s="289" t="str">
        <f>IF(AND('Mapa final'!$L$11="Muy Alta",'Mapa final'!$P$11="Catastrófico"),CONCATENATE("R",'Mapa final'!$A$11),"")</f>
        <v/>
      </c>
      <c r="AK16" s="289"/>
      <c r="AL16" s="289" t="str">
        <f>IF(AND('Mapa final'!$L$11="Muy Alta",'Mapa final'!$P$11="Catastrófico"),CONCATENATE("R",'Mapa final'!$A$11),"")</f>
        <v/>
      </c>
      <c r="AM16" s="290"/>
      <c r="AN16" s="70"/>
      <c r="AO16" s="244"/>
      <c r="AP16" s="245"/>
      <c r="AQ16" s="245"/>
      <c r="AR16" s="245"/>
      <c r="AS16" s="245"/>
      <c r="AT16" s="246"/>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30"/>
      <c r="C17" s="230"/>
      <c r="D17" s="231"/>
      <c r="E17" s="271"/>
      <c r="F17" s="272"/>
      <c r="G17" s="272"/>
      <c r="H17" s="272"/>
      <c r="I17" s="272"/>
      <c r="J17" s="297"/>
      <c r="K17" s="298"/>
      <c r="L17" s="298"/>
      <c r="M17" s="298"/>
      <c r="N17" s="298"/>
      <c r="O17" s="299"/>
      <c r="P17" s="297"/>
      <c r="Q17" s="298"/>
      <c r="R17" s="298"/>
      <c r="S17" s="298"/>
      <c r="T17" s="298"/>
      <c r="U17" s="299"/>
      <c r="V17" s="283"/>
      <c r="W17" s="277"/>
      <c r="X17" s="277"/>
      <c r="Y17" s="277"/>
      <c r="Z17" s="277"/>
      <c r="AA17" s="278"/>
      <c r="AB17" s="283"/>
      <c r="AC17" s="277"/>
      <c r="AD17" s="277"/>
      <c r="AE17" s="277"/>
      <c r="AF17" s="277"/>
      <c r="AG17" s="278"/>
      <c r="AH17" s="288"/>
      <c r="AI17" s="289"/>
      <c r="AJ17" s="289"/>
      <c r="AK17" s="289"/>
      <c r="AL17" s="289"/>
      <c r="AM17" s="290"/>
      <c r="AN17" s="70"/>
      <c r="AO17" s="244"/>
      <c r="AP17" s="245"/>
      <c r="AQ17" s="245"/>
      <c r="AR17" s="245"/>
      <c r="AS17" s="245"/>
      <c r="AT17" s="24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30"/>
      <c r="C18" s="230"/>
      <c r="D18" s="231"/>
      <c r="E18" s="271"/>
      <c r="F18" s="272"/>
      <c r="G18" s="272"/>
      <c r="H18" s="272"/>
      <c r="I18" s="272"/>
      <c r="J18" s="297" t="str">
        <f>IF(AND('Mapa final'!$L$11="Alta",'Mapa final'!$P$11="Leve"),CONCATENATE("R",'Mapa final'!$A$11),"")</f>
        <v/>
      </c>
      <c r="K18" s="298"/>
      <c r="L18" s="298" t="str">
        <f>IF(AND('Mapa final'!$L$11="Alta",'Mapa final'!$P$11="Leve"),CONCATENATE("R",'Mapa final'!$A$11),"")</f>
        <v/>
      </c>
      <c r="M18" s="298"/>
      <c r="N18" s="298" t="str">
        <f>IF(AND('Mapa final'!$L$11="Alta",'Mapa final'!$P$11="Leve"),CONCATENATE("R",'Mapa final'!$A$11),"")</f>
        <v/>
      </c>
      <c r="O18" s="299"/>
      <c r="P18" s="297" t="str">
        <f>IF(AND('Mapa final'!$L$11="Alta",'Mapa final'!$P$11="Leve"),CONCATENATE("R",'Mapa final'!$A$11),"")</f>
        <v/>
      </c>
      <c r="Q18" s="298"/>
      <c r="R18" s="298" t="str">
        <f>IF(AND('Mapa final'!$L$11="Alta",'Mapa final'!$P$11="Leve"),CONCATENATE("R",'Mapa final'!$A$11),"")</f>
        <v/>
      </c>
      <c r="S18" s="298"/>
      <c r="T18" s="298" t="str">
        <f>IF(AND('Mapa final'!$L$11="Alta",'Mapa final'!$P$11="Leve"),CONCATENATE("R",'Mapa final'!$A$11),"")</f>
        <v/>
      </c>
      <c r="U18" s="299"/>
      <c r="V18" s="283" t="str">
        <f>IF(AND('Mapa final'!$L$11="Muy Alta",'Mapa final'!$P$11="Leve"),CONCATENATE("R",'Mapa final'!$A$11),"")</f>
        <v/>
      </c>
      <c r="W18" s="277"/>
      <c r="X18" s="277" t="str">
        <f>IF(AND('Mapa final'!$L$11="Muy Alta",'Mapa final'!$P$11="Leve"),CONCATENATE("R",'Mapa final'!$A$11),"")</f>
        <v/>
      </c>
      <c r="Y18" s="277"/>
      <c r="Z18" s="277" t="str">
        <f>IF(AND('Mapa final'!$L$11="Muy Alta",'Mapa final'!$P$11="Leve"),CONCATENATE("R",'Mapa final'!$A$11),"")</f>
        <v/>
      </c>
      <c r="AA18" s="278"/>
      <c r="AB18" s="283" t="str">
        <f>IF(AND('Mapa final'!$L$11="Muy Alta",'Mapa final'!$P$11="Leve"),CONCATENATE("R",'Mapa final'!$A$11),"")</f>
        <v/>
      </c>
      <c r="AC18" s="277"/>
      <c r="AD18" s="277" t="str">
        <f>IF(AND('Mapa final'!$L$11="Muy Alta",'Mapa final'!$P$11="Leve"),CONCATENATE("R",'Mapa final'!$A$11),"")</f>
        <v/>
      </c>
      <c r="AE18" s="277"/>
      <c r="AF18" s="277" t="str">
        <f>IF(AND('Mapa final'!$L$11="Muy Alta",'Mapa final'!$P$11="Leve"),CONCATENATE("R",'Mapa final'!$A$11),"")</f>
        <v/>
      </c>
      <c r="AG18" s="278"/>
      <c r="AH18" s="288" t="str">
        <f>IF(AND('Mapa final'!$L$11="Muy Alta",'Mapa final'!$P$11="Catastrófico"),CONCATENATE("R",'Mapa final'!$A$11),"")</f>
        <v/>
      </c>
      <c r="AI18" s="289"/>
      <c r="AJ18" s="289" t="str">
        <f>IF(AND('Mapa final'!$L$11="Muy Alta",'Mapa final'!$P$11="Catastrófico"),CONCATENATE("R",'Mapa final'!$A$11),"")</f>
        <v/>
      </c>
      <c r="AK18" s="289"/>
      <c r="AL18" s="289" t="str">
        <f>IF(AND('Mapa final'!$L$11="Muy Alta",'Mapa final'!$P$11="Catastrófico"),CONCATENATE("R",'Mapa final'!$A$11),"")</f>
        <v/>
      </c>
      <c r="AM18" s="290"/>
      <c r="AN18" s="70"/>
      <c r="AO18" s="244"/>
      <c r="AP18" s="245"/>
      <c r="AQ18" s="245"/>
      <c r="AR18" s="245"/>
      <c r="AS18" s="245"/>
      <c r="AT18" s="24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30"/>
      <c r="C19" s="230"/>
      <c r="D19" s="231"/>
      <c r="E19" s="271"/>
      <c r="F19" s="272"/>
      <c r="G19" s="272"/>
      <c r="H19" s="272"/>
      <c r="I19" s="272"/>
      <c r="J19" s="297"/>
      <c r="K19" s="298"/>
      <c r="L19" s="298"/>
      <c r="M19" s="298"/>
      <c r="N19" s="298"/>
      <c r="O19" s="299"/>
      <c r="P19" s="297"/>
      <c r="Q19" s="298"/>
      <c r="R19" s="298"/>
      <c r="S19" s="298"/>
      <c r="T19" s="298"/>
      <c r="U19" s="299"/>
      <c r="V19" s="283"/>
      <c r="W19" s="277"/>
      <c r="X19" s="277"/>
      <c r="Y19" s="277"/>
      <c r="Z19" s="277"/>
      <c r="AA19" s="278"/>
      <c r="AB19" s="283"/>
      <c r="AC19" s="277"/>
      <c r="AD19" s="277"/>
      <c r="AE19" s="277"/>
      <c r="AF19" s="277"/>
      <c r="AG19" s="278"/>
      <c r="AH19" s="288"/>
      <c r="AI19" s="289"/>
      <c r="AJ19" s="289"/>
      <c r="AK19" s="289"/>
      <c r="AL19" s="289"/>
      <c r="AM19" s="290"/>
      <c r="AN19" s="70"/>
      <c r="AO19" s="244"/>
      <c r="AP19" s="245"/>
      <c r="AQ19" s="245"/>
      <c r="AR19" s="245"/>
      <c r="AS19" s="245"/>
      <c r="AT19" s="24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30"/>
      <c r="C20" s="230"/>
      <c r="D20" s="231"/>
      <c r="E20" s="271"/>
      <c r="F20" s="272"/>
      <c r="G20" s="272"/>
      <c r="H20" s="272"/>
      <c r="I20" s="272"/>
      <c r="J20" s="297" t="str">
        <f>IF(AND('Mapa final'!$L$11="Alta",'Mapa final'!$P$11="Leve"),CONCATENATE("R",'Mapa final'!$A$11),"")</f>
        <v/>
      </c>
      <c r="K20" s="298"/>
      <c r="L20" s="298" t="str">
        <f>IF(AND('Mapa final'!$L$11="Alta",'Mapa final'!$P$11="Leve"),CONCATENATE("R",'Mapa final'!$A$11),"")</f>
        <v/>
      </c>
      <c r="M20" s="298"/>
      <c r="N20" s="298" t="str">
        <f>IF(AND('Mapa final'!$L$11="Alta",'Mapa final'!$P$11="Leve"),CONCATENATE("R",'Mapa final'!$A$11),"")</f>
        <v/>
      </c>
      <c r="O20" s="299"/>
      <c r="P20" s="297" t="str">
        <f>IF(AND('Mapa final'!$L$11="Alta",'Mapa final'!$P$11="Leve"),CONCATENATE("R",'Mapa final'!$A$11),"")</f>
        <v/>
      </c>
      <c r="Q20" s="298"/>
      <c r="R20" s="298" t="str">
        <f>IF(AND('Mapa final'!$L$11="Alta",'Mapa final'!$P$11="Leve"),CONCATENATE("R",'Mapa final'!$A$11),"")</f>
        <v/>
      </c>
      <c r="S20" s="298"/>
      <c r="T20" s="298" t="str">
        <f>IF(AND('Mapa final'!$L$11="Alta",'Mapa final'!$P$11="Leve"),CONCATENATE("R",'Mapa final'!$A$11),"")</f>
        <v/>
      </c>
      <c r="U20" s="299"/>
      <c r="V20" s="283" t="str">
        <f>IF(AND('Mapa final'!$L$11="Muy Alta",'Mapa final'!$P$11="Leve"),CONCATENATE("R",'Mapa final'!$A$11),"")</f>
        <v/>
      </c>
      <c r="W20" s="277"/>
      <c r="X20" s="277" t="str">
        <f>IF(AND('Mapa final'!$L$11="Muy Alta",'Mapa final'!$P$11="Leve"),CONCATENATE("R",'Mapa final'!$A$11),"")</f>
        <v/>
      </c>
      <c r="Y20" s="277"/>
      <c r="Z20" s="277" t="str">
        <f>IF(AND('Mapa final'!$L$11="Muy Alta",'Mapa final'!$P$11="Leve"),CONCATENATE("R",'Mapa final'!$A$11),"")</f>
        <v/>
      </c>
      <c r="AA20" s="278"/>
      <c r="AB20" s="283" t="str">
        <f>IF(AND('Mapa final'!$L$11="Muy Alta",'Mapa final'!$P$11="Leve"),CONCATENATE("R",'Mapa final'!$A$11),"")</f>
        <v/>
      </c>
      <c r="AC20" s="277"/>
      <c r="AD20" s="277" t="str">
        <f>IF(AND('Mapa final'!$L$11="Muy Alta",'Mapa final'!$P$11="Leve"),CONCATENATE("R",'Mapa final'!$A$11),"")</f>
        <v/>
      </c>
      <c r="AE20" s="277"/>
      <c r="AF20" s="277" t="str">
        <f>IF(AND('Mapa final'!$L$11="Muy Alta",'Mapa final'!$P$11="Leve"),CONCATENATE("R",'Mapa final'!$A$11),"")</f>
        <v/>
      </c>
      <c r="AG20" s="278"/>
      <c r="AH20" s="288" t="str">
        <f>IF(AND('Mapa final'!$L$11="Muy Alta",'Mapa final'!$P$11="Catastrófico"),CONCATENATE("R",'Mapa final'!$A$11),"")</f>
        <v/>
      </c>
      <c r="AI20" s="289"/>
      <c r="AJ20" s="289" t="str">
        <f>IF(AND('Mapa final'!$L$11="Muy Alta",'Mapa final'!$P$11="Catastrófico"),CONCATENATE("R",'Mapa final'!$A$11),"")</f>
        <v/>
      </c>
      <c r="AK20" s="289"/>
      <c r="AL20" s="289" t="str">
        <f>IF(AND('Mapa final'!$L$11="Muy Alta",'Mapa final'!$P$11="Catastrófico"),CONCATENATE("R",'Mapa final'!$A$11),"")</f>
        <v/>
      </c>
      <c r="AM20" s="290"/>
      <c r="AN20" s="70"/>
      <c r="AO20" s="244"/>
      <c r="AP20" s="245"/>
      <c r="AQ20" s="245"/>
      <c r="AR20" s="245"/>
      <c r="AS20" s="245"/>
      <c r="AT20" s="24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30"/>
      <c r="C21" s="230"/>
      <c r="D21" s="231"/>
      <c r="E21" s="274"/>
      <c r="F21" s="275"/>
      <c r="G21" s="275"/>
      <c r="H21" s="275"/>
      <c r="I21" s="275"/>
      <c r="J21" s="300"/>
      <c r="K21" s="301"/>
      <c r="L21" s="301"/>
      <c r="M21" s="301"/>
      <c r="N21" s="301"/>
      <c r="O21" s="302"/>
      <c r="P21" s="300"/>
      <c r="Q21" s="301"/>
      <c r="R21" s="301"/>
      <c r="S21" s="301"/>
      <c r="T21" s="301"/>
      <c r="U21" s="302"/>
      <c r="V21" s="287"/>
      <c r="W21" s="279"/>
      <c r="X21" s="279"/>
      <c r="Y21" s="279"/>
      <c r="Z21" s="279"/>
      <c r="AA21" s="280"/>
      <c r="AB21" s="287"/>
      <c r="AC21" s="279"/>
      <c r="AD21" s="279"/>
      <c r="AE21" s="279"/>
      <c r="AF21" s="279"/>
      <c r="AG21" s="280"/>
      <c r="AH21" s="291"/>
      <c r="AI21" s="292"/>
      <c r="AJ21" s="292"/>
      <c r="AK21" s="292"/>
      <c r="AL21" s="292"/>
      <c r="AM21" s="293"/>
      <c r="AN21" s="70"/>
      <c r="AO21" s="247"/>
      <c r="AP21" s="248"/>
      <c r="AQ21" s="248"/>
      <c r="AR21" s="248"/>
      <c r="AS21" s="248"/>
      <c r="AT21" s="249"/>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30"/>
      <c r="C22" s="230"/>
      <c r="D22" s="231"/>
      <c r="E22" s="268" t="s">
        <v>116</v>
      </c>
      <c r="F22" s="269"/>
      <c r="G22" s="269"/>
      <c r="H22" s="269"/>
      <c r="I22" s="270"/>
      <c r="J22" s="303" t="str">
        <f>IF(AND('Mapa final'!$L$11="Alta",'Mapa final'!$P$11="Leve"),CONCATENATE("R",'Mapa final'!$A$11),"")</f>
        <v/>
      </c>
      <c r="K22" s="304"/>
      <c r="L22" s="304" t="str">
        <f>IF(AND('Mapa final'!$L$11="Alta",'Mapa final'!$P$11="Leve"),CONCATENATE("R",'Mapa final'!$A$11),"")</f>
        <v/>
      </c>
      <c r="M22" s="304"/>
      <c r="N22" s="304" t="str">
        <f>IF(AND('Mapa final'!$L$11="Alta",'Mapa final'!$P$11="Leve"),CONCATENATE("R",'Mapa final'!$A$11),"")</f>
        <v/>
      </c>
      <c r="O22" s="305"/>
      <c r="P22" s="303" t="str">
        <f>IF(AND('Mapa final'!$L$11="Alta",'Mapa final'!$P$11="Leve"),CONCATENATE("R",'Mapa final'!$A$11),"")</f>
        <v/>
      </c>
      <c r="Q22" s="304"/>
      <c r="R22" s="304" t="str">
        <f>IF(AND('Mapa final'!$L$11="Alta",'Mapa final'!$P$11="Leve"),CONCATENATE("R",'Mapa final'!$A$11),"")</f>
        <v/>
      </c>
      <c r="S22" s="304"/>
      <c r="T22" s="304" t="str">
        <f>IF(AND('Mapa final'!$L$11="Alta",'Mapa final'!$P$11="Leve"),CONCATENATE("R",'Mapa final'!$A$11),"")</f>
        <v/>
      </c>
      <c r="U22" s="305"/>
      <c r="V22" s="303" t="str">
        <f>IF(AND('Mapa final'!$L$11="Alta",'Mapa final'!$P$11="Leve"),CONCATENATE("R",'Mapa final'!$A$11),"")</f>
        <v/>
      </c>
      <c r="W22" s="304"/>
      <c r="X22" s="304" t="str">
        <f>IF(AND('Mapa final'!$L$11="Alta",'Mapa final'!$P$11="Leve"),CONCATENATE("R",'Mapa final'!$A$11),"")</f>
        <v/>
      </c>
      <c r="Y22" s="304"/>
      <c r="Z22" s="304" t="str">
        <f>IF(AND('Mapa final'!$L$11="Alta",'Mapa final'!$P$11="Leve"),CONCATENATE("R",'Mapa final'!$A$11),"")</f>
        <v/>
      </c>
      <c r="AA22" s="305"/>
      <c r="AB22" s="281" t="str">
        <f>IF(AND('Mapa final'!$L$11="Muy Alta",'Mapa final'!$P$11="Leve"),CONCATENATE("R",'Mapa final'!$A$11),"")</f>
        <v/>
      </c>
      <c r="AC22" s="282"/>
      <c r="AD22" s="282" t="str">
        <f>IF(AND('Mapa final'!$L$11="Muy Alta",'Mapa final'!$P$11="Leve"),CONCATENATE("R",'Mapa final'!$A$11),"")</f>
        <v/>
      </c>
      <c r="AE22" s="282"/>
      <c r="AF22" s="282" t="str">
        <f>IF(AND('Mapa final'!$L$11="Muy Alta",'Mapa final'!$P$11="Leve"),CONCATENATE("R",'Mapa final'!$A$11),"")</f>
        <v/>
      </c>
      <c r="AG22" s="284"/>
      <c r="AH22" s="294" t="str">
        <f>IF(AND('Mapa final'!$L$11="Muy Alta",'Mapa final'!$P$11="Catastrófico"),CONCATENATE("R",'Mapa final'!$A$11),"")</f>
        <v/>
      </c>
      <c r="AI22" s="295"/>
      <c r="AJ22" s="295" t="str">
        <f>IF(AND('Mapa final'!$L$11="Muy Alta",'Mapa final'!$P$11="Catastrófico"),CONCATENATE("R",'Mapa final'!$A$11),"")</f>
        <v/>
      </c>
      <c r="AK22" s="295"/>
      <c r="AL22" s="295" t="str">
        <f>IF(AND('Mapa final'!$L$11="Muy Alta",'Mapa final'!$P$11="Catastrófico"),CONCATENATE("R",'Mapa final'!$A$11),"")</f>
        <v/>
      </c>
      <c r="AM22" s="296"/>
      <c r="AN22" s="70"/>
      <c r="AO22" s="250" t="s">
        <v>80</v>
      </c>
      <c r="AP22" s="251"/>
      <c r="AQ22" s="251"/>
      <c r="AR22" s="251"/>
      <c r="AS22" s="251"/>
      <c r="AT22" s="25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30"/>
      <c r="C23" s="230"/>
      <c r="D23" s="231"/>
      <c r="E23" s="271"/>
      <c r="F23" s="272"/>
      <c r="G23" s="272"/>
      <c r="H23" s="272"/>
      <c r="I23" s="273"/>
      <c r="J23" s="297"/>
      <c r="K23" s="298"/>
      <c r="L23" s="298"/>
      <c r="M23" s="298"/>
      <c r="N23" s="298"/>
      <c r="O23" s="299"/>
      <c r="P23" s="297"/>
      <c r="Q23" s="298"/>
      <c r="R23" s="298"/>
      <c r="S23" s="298"/>
      <c r="T23" s="298"/>
      <c r="U23" s="299"/>
      <c r="V23" s="297"/>
      <c r="W23" s="298"/>
      <c r="X23" s="298"/>
      <c r="Y23" s="298"/>
      <c r="Z23" s="298"/>
      <c r="AA23" s="299"/>
      <c r="AB23" s="283"/>
      <c r="AC23" s="277"/>
      <c r="AD23" s="277"/>
      <c r="AE23" s="277"/>
      <c r="AF23" s="277"/>
      <c r="AG23" s="278"/>
      <c r="AH23" s="288"/>
      <c r="AI23" s="289"/>
      <c r="AJ23" s="289"/>
      <c r="AK23" s="289"/>
      <c r="AL23" s="289"/>
      <c r="AM23" s="290"/>
      <c r="AN23" s="70"/>
      <c r="AO23" s="253"/>
      <c r="AP23" s="254"/>
      <c r="AQ23" s="254"/>
      <c r="AR23" s="254"/>
      <c r="AS23" s="254"/>
      <c r="AT23" s="255"/>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30"/>
      <c r="C24" s="230"/>
      <c r="D24" s="231"/>
      <c r="E24" s="271"/>
      <c r="F24" s="272"/>
      <c r="G24" s="272"/>
      <c r="H24" s="272"/>
      <c r="I24" s="273"/>
      <c r="J24" s="297" t="str">
        <f>IF(AND('Mapa final'!$L$11="Alta",'Mapa final'!$P$11="Leve"),CONCATENATE("R",'Mapa final'!$A$11),"")</f>
        <v/>
      </c>
      <c r="K24" s="298"/>
      <c r="L24" s="298" t="str">
        <f>IF(AND('Mapa final'!$L$11="Alta",'Mapa final'!$P$11="Leve"),CONCATENATE("R",'Mapa final'!$A$11),"")</f>
        <v/>
      </c>
      <c r="M24" s="298"/>
      <c r="N24" s="298" t="str">
        <f>IF(AND('Mapa final'!$L$11="Alta",'Mapa final'!$P$11="Leve"),CONCATENATE("R",'Mapa final'!$A$11),"")</f>
        <v/>
      </c>
      <c r="O24" s="299"/>
      <c r="P24" s="297" t="str">
        <f>IF(AND('Mapa final'!$L$11="Alta",'Mapa final'!$P$11="Leve"),CONCATENATE("R",'Mapa final'!$A$11),"")</f>
        <v/>
      </c>
      <c r="Q24" s="298"/>
      <c r="R24" s="298" t="str">
        <f>IF(AND('Mapa final'!$L$11="Alta",'Mapa final'!$P$11="Leve"),CONCATENATE("R",'Mapa final'!$A$11),"")</f>
        <v/>
      </c>
      <c r="S24" s="298"/>
      <c r="T24" s="298" t="str">
        <f>IF(AND('Mapa final'!$L$11="Alta",'Mapa final'!$P$11="Leve"),CONCATENATE("R",'Mapa final'!$A$11),"")</f>
        <v/>
      </c>
      <c r="U24" s="299"/>
      <c r="V24" s="297" t="str">
        <f>IF(AND('Mapa final'!$L$11="Alta",'Mapa final'!$P$11="Leve"),CONCATENATE("R",'Mapa final'!$A$11),"")</f>
        <v/>
      </c>
      <c r="W24" s="298"/>
      <c r="X24" s="298" t="str">
        <f>IF(AND('Mapa final'!$L$11="Alta",'Mapa final'!$P$11="Leve"),CONCATENATE("R",'Mapa final'!$A$11),"")</f>
        <v/>
      </c>
      <c r="Y24" s="298"/>
      <c r="Z24" s="298" t="str">
        <f>IF(AND('Mapa final'!$L$11="Alta",'Mapa final'!$P$11="Leve"),CONCATENATE("R",'Mapa final'!$A$11),"")</f>
        <v/>
      </c>
      <c r="AA24" s="299"/>
      <c r="AB24" s="283" t="str">
        <f>IF(AND('Mapa final'!$L$11="Muy Alta",'Mapa final'!$P$11="Leve"),CONCATENATE("R",'Mapa final'!$A$11),"")</f>
        <v/>
      </c>
      <c r="AC24" s="277"/>
      <c r="AD24" s="277" t="str">
        <f>IF(AND('Mapa final'!$L$11="Muy Alta",'Mapa final'!$P$11="Leve"),CONCATENATE("R",'Mapa final'!$A$11),"")</f>
        <v/>
      </c>
      <c r="AE24" s="277"/>
      <c r="AF24" s="277" t="str">
        <f>IF(AND('Mapa final'!$L$11="Muy Alta",'Mapa final'!$P$11="Leve"),CONCATENATE("R",'Mapa final'!$A$11),"")</f>
        <v/>
      </c>
      <c r="AG24" s="278"/>
      <c r="AH24" s="288" t="str">
        <f>IF(AND('Mapa final'!$L$11="Muy Alta",'Mapa final'!$P$11="Catastrófico"),CONCATENATE("R",'Mapa final'!$A$11),"")</f>
        <v/>
      </c>
      <c r="AI24" s="289"/>
      <c r="AJ24" s="289" t="str">
        <f>IF(AND('Mapa final'!$L$11="Muy Alta",'Mapa final'!$P$11="Catastrófico"),CONCATENATE("R",'Mapa final'!$A$11),"")</f>
        <v/>
      </c>
      <c r="AK24" s="289"/>
      <c r="AL24" s="289" t="str">
        <f>IF(AND('Mapa final'!$L$11="Muy Alta",'Mapa final'!$P$11="Catastrófico"),CONCATENATE("R",'Mapa final'!$A$11),"")</f>
        <v/>
      </c>
      <c r="AM24" s="290"/>
      <c r="AN24" s="70"/>
      <c r="AO24" s="253"/>
      <c r="AP24" s="254"/>
      <c r="AQ24" s="254"/>
      <c r="AR24" s="254"/>
      <c r="AS24" s="254"/>
      <c r="AT24" s="255"/>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30"/>
      <c r="C25" s="230"/>
      <c r="D25" s="231"/>
      <c r="E25" s="271"/>
      <c r="F25" s="272"/>
      <c r="G25" s="272"/>
      <c r="H25" s="272"/>
      <c r="I25" s="273"/>
      <c r="J25" s="297"/>
      <c r="K25" s="298"/>
      <c r="L25" s="298"/>
      <c r="M25" s="298"/>
      <c r="N25" s="298"/>
      <c r="O25" s="299"/>
      <c r="P25" s="297"/>
      <c r="Q25" s="298"/>
      <c r="R25" s="298"/>
      <c r="S25" s="298"/>
      <c r="T25" s="298"/>
      <c r="U25" s="299"/>
      <c r="V25" s="297"/>
      <c r="W25" s="298"/>
      <c r="X25" s="298"/>
      <c r="Y25" s="298"/>
      <c r="Z25" s="298"/>
      <c r="AA25" s="299"/>
      <c r="AB25" s="283"/>
      <c r="AC25" s="277"/>
      <c r="AD25" s="277"/>
      <c r="AE25" s="277"/>
      <c r="AF25" s="277"/>
      <c r="AG25" s="278"/>
      <c r="AH25" s="288"/>
      <c r="AI25" s="289"/>
      <c r="AJ25" s="289"/>
      <c r="AK25" s="289"/>
      <c r="AL25" s="289"/>
      <c r="AM25" s="290"/>
      <c r="AN25" s="70"/>
      <c r="AO25" s="253"/>
      <c r="AP25" s="254"/>
      <c r="AQ25" s="254"/>
      <c r="AR25" s="254"/>
      <c r="AS25" s="254"/>
      <c r="AT25" s="25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30"/>
      <c r="C26" s="230"/>
      <c r="D26" s="231"/>
      <c r="E26" s="271"/>
      <c r="F26" s="272"/>
      <c r="G26" s="272"/>
      <c r="H26" s="272"/>
      <c r="I26" s="273"/>
      <c r="J26" s="297" t="str">
        <f>IF(AND('Mapa final'!$L$11="Alta",'Mapa final'!$P$11="Leve"),CONCATENATE("R",'Mapa final'!$A$11),"")</f>
        <v/>
      </c>
      <c r="K26" s="298"/>
      <c r="L26" s="298" t="str">
        <f>IF(AND('Mapa final'!$L$11="Alta",'Mapa final'!$P$11="Leve"),CONCATENATE("R",'Mapa final'!$A$11),"")</f>
        <v/>
      </c>
      <c r="M26" s="298"/>
      <c r="N26" s="298" t="str">
        <f>IF(AND('Mapa final'!$L$11="Alta",'Mapa final'!$P$11="Leve"),CONCATENATE("R",'Mapa final'!$A$11),"")</f>
        <v/>
      </c>
      <c r="O26" s="299"/>
      <c r="P26" s="297" t="str">
        <f>IF(AND('Mapa final'!$L$11="Alta",'Mapa final'!$P$11="Leve"),CONCATENATE("R",'Mapa final'!$A$11),"")</f>
        <v/>
      </c>
      <c r="Q26" s="298"/>
      <c r="R26" s="298" t="str">
        <f>IF(AND('Mapa final'!$L$11="Alta",'Mapa final'!$P$11="Leve"),CONCATENATE("R",'Mapa final'!$A$11),"")</f>
        <v/>
      </c>
      <c r="S26" s="298"/>
      <c r="T26" s="298" t="str">
        <f>IF(AND('Mapa final'!$L$11="Alta",'Mapa final'!$P$11="Leve"),CONCATENATE("R",'Mapa final'!$A$11),"")</f>
        <v/>
      </c>
      <c r="U26" s="299"/>
      <c r="V26" s="297" t="str">
        <f>IF(AND('Mapa final'!$L$11="Alta",'Mapa final'!$P$11="Leve"),CONCATENATE("R",'Mapa final'!$A$11),"")</f>
        <v/>
      </c>
      <c r="W26" s="298"/>
      <c r="X26" s="298" t="str">
        <f>IF(AND('Mapa final'!$L$11="Alta",'Mapa final'!$P$11="Leve"),CONCATENATE("R",'Mapa final'!$A$11),"")</f>
        <v/>
      </c>
      <c r="Y26" s="298"/>
      <c r="Z26" s="298" t="str">
        <f>IF(AND('Mapa final'!$L$11="Alta",'Mapa final'!$P$11="Leve"),CONCATENATE("R",'Mapa final'!$A$11),"")</f>
        <v/>
      </c>
      <c r="AA26" s="299"/>
      <c r="AB26" s="283" t="str">
        <f>IF(AND('Mapa final'!$L$11="Muy Alta",'Mapa final'!$P$11="Leve"),CONCATENATE("R",'Mapa final'!$A$11),"")</f>
        <v/>
      </c>
      <c r="AC26" s="277"/>
      <c r="AD26" s="277" t="str">
        <f>IF(AND('Mapa final'!$L$11="Muy Alta",'Mapa final'!$P$11="Leve"),CONCATENATE("R",'Mapa final'!$A$11),"")</f>
        <v/>
      </c>
      <c r="AE26" s="277"/>
      <c r="AF26" s="277" t="str">
        <f>IF(AND('Mapa final'!$L$11="Muy Alta",'Mapa final'!$P$11="Leve"),CONCATENATE("R",'Mapa final'!$A$11),"")</f>
        <v/>
      </c>
      <c r="AG26" s="278"/>
      <c r="AH26" s="288" t="str">
        <f>IF(AND('Mapa final'!$L$11="Muy Alta",'Mapa final'!$P$11="Catastrófico"),CONCATENATE("R",'Mapa final'!$A$11),"")</f>
        <v/>
      </c>
      <c r="AI26" s="289"/>
      <c r="AJ26" s="289" t="str">
        <f>IF(AND('Mapa final'!$L$11="Muy Alta",'Mapa final'!$P$11="Catastrófico"),CONCATENATE("R",'Mapa final'!$A$11),"")</f>
        <v/>
      </c>
      <c r="AK26" s="289"/>
      <c r="AL26" s="289" t="str">
        <f>IF(AND('Mapa final'!$L$11="Muy Alta",'Mapa final'!$P$11="Catastrófico"),CONCATENATE("R",'Mapa final'!$A$11),"")</f>
        <v/>
      </c>
      <c r="AM26" s="290"/>
      <c r="AN26" s="70"/>
      <c r="AO26" s="253"/>
      <c r="AP26" s="254"/>
      <c r="AQ26" s="254"/>
      <c r="AR26" s="254"/>
      <c r="AS26" s="254"/>
      <c r="AT26" s="255"/>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30"/>
      <c r="C27" s="230"/>
      <c r="D27" s="231"/>
      <c r="E27" s="271"/>
      <c r="F27" s="272"/>
      <c r="G27" s="272"/>
      <c r="H27" s="272"/>
      <c r="I27" s="273"/>
      <c r="J27" s="297"/>
      <c r="K27" s="298"/>
      <c r="L27" s="298"/>
      <c r="M27" s="298"/>
      <c r="N27" s="298"/>
      <c r="O27" s="299"/>
      <c r="P27" s="297"/>
      <c r="Q27" s="298"/>
      <c r="R27" s="298"/>
      <c r="S27" s="298"/>
      <c r="T27" s="298"/>
      <c r="U27" s="299"/>
      <c r="V27" s="297"/>
      <c r="W27" s="298"/>
      <c r="X27" s="298"/>
      <c r="Y27" s="298"/>
      <c r="Z27" s="298"/>
      <c r="AA27" s="299"/>
      <c r="AB27" s="283"/>
      <c r="AC27" s="277"/>
      <c r="AD27" s="277"/>
      <c r="AE27" s="277"/>
      <c r="AF27" s="277"/>
      <c r="AG27" s="278"/>
      <c r="AH27" s="288"/>
      <c r="AI27" s="289"/>
      <c r="AJ27" s="289"/>
      <c r="AK27" s="289"/>
      <c r="AL27" s="289"/>
      <c r="AM27" s="290"/>
      <c r="AN27" s="70"/>
      <c r="AO27" s="253"/>
      <c r="AP27" s="254"/>
      <c r="AQ27" s="254"/>
      <c r="AR27" s="254"/>
      <c r="AS27" s="254"/>
      <c r="AT27" s="255"/>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30"/>
      <c r="C28" s="230"/>
      <c r="D28" s="231"/>
      <c r="E28" s="271"/>
      <c r="F28" s="272"/>
      <c r="G28" s="272"/>
      <c r="H28" s="272"/>
      <c r="I28" s="273"/>
      <c r="J28" s="297" t="str">
        <f>IF(AND('Mapa final'!$L$11="Alta",'Mapa final'!$P$11="Leve"),CONCATENATE("R",'Mapa final'!$A$11),"")</f>
        <v/>
      </c>
      <c r="K28" s="298"/>
      <c r="L28" s="298" t="str">
        <f>IF(AND('Mapa final'!$L$11="Alta",'Mapa final'!$P$11="Leve"),CONCATENATE("R",'Mapa final'!$A$11),"")</f>
        <v/>
      </c>
      <c r="M28" s="298"/>
      <c r="N28" s="298" t="str">
        <f>IF(AND('Mapa final'!$L$11="Alta",'Mapa final'!$P$11="Leve"),CONCATENATE("R",'Mapa final'!$A$11),"")</f>
        <v/>
      </c>
      <c r="O28" s="299"/>
      <c r="P28" s="297" t="str">
        <f>IF(AND('Mapa final'!$L$11="Alta",'Mapa final'!$P$11="Leve"),CONCATENATE("R",'Mapa final'!$A$11),"")</f>
        <v/>
      </c>
      <c r="Q28" s="298"/>
      <c r="R28" s="298" t="str">
        <f>IF(AND('Mapa final'!$L$11="Alta",'Mapa final'!$P$11="Leve"),CONCATENATE("R",'Mapa final'!$A$11),"")</f>
        <v/>
      </c>
      <c r="S28" s="298"/>
      <c r="T28" s="298" t="str">
        <f>IF(AND('Mapa final'!$L$11="Alta",'Mapa final'!$P$11="Leve"),CONCATENATE("R",'Mapa final'!$A$11),"")</f>
        <v/>
      </c>
      <c r="U28" s="299"/>
      <c r="V28" s="297" t="str">
        <f>IF(AND('Mapa final'!$L$11="Alta",'Mapa final'!$P$11="Leve"),CONCATENATE("R",'Mapa final'!$A$11),"")</f>
        <v/>
      </c>
      <c r="W28" s="298"/>
      <c r="X28" s="298" t="str">
        <f>IF(AND('Mapa final'!$L$11="Alta",'Mapa final'!$P$11="Leve"),CONCATENATE("R",'Mapa final'!$A$11),"")</f>
        <v/>
      </c>
      <c r="Y28" s="298"/>
      <c r="Z28" s="298" t="str">
        <f>IF(AND('Mapa final'!$L$11="Alta",'Mapa final'!$P$11="Leve"),CONCATENATE("R",'Mapa final'!$A$11),"")</f>
        <v/>
      </c>
      <c r="AA28" s="299"/>
      <c r="AB28" s="283" t="str">
        <f>IF(AND('Mapa final'!$L$11="Muy Alta",'Mapa final'!$P$11="Leve"),CONCATENATE("R",'Mapa final'!$A$11),"")</f>
        <v/>
      </c>
      <c r="AC28" s="277"/>
      <c r="AD28" s="277" t="str">
        <f>IF(AND('Mapa final'!$L$11="Muy Alta",'Mapa final'!$P$11="Leve"),CONCATENATE("R",'Mapa final'!$A$11),"")</f>
        <v/>
      </c>
      <c r="AE28" s="277"/>
      <c r="AF28" s="277" t="str">
        <f>IF(AND('Mapa final'!$L$11="Muy Alta",'Mapa final'!$P$11="Leve"),CONCATENATE("R",'Mapa final'!$A$11),"")</f>
        <v/>
      </c>
      <c r="AG28" s="278"/>
      <c r="AH28" s="288" t="str">
        <f>IF(AND('Mapa final'!$L$11="Muy Alta",'Mapa final'!$P$11="Catastrófico"),CONCATENATE("R",'Mapa final'!$A$11),"")</f>
        <v/>
      </c>
      <c r="AI28" s="289"/>
      <c r="AJ28" s="289" t="str">
        <f>IF(AND('Mapa final'!$L$11="Muy Alta",'Mapa final'!$P$11="Catastrófico"),CONCATENATE("R",'Mapa final'!$A$11),"")</f>
        <v/>
      </c>
      <c r="AK28" s="289"/>
      <c r="AL28" s="289" t="str">
        <f>IF(AND('Mapa final'!$L$11="Muy Alta",'Mapa final'!$P$11="Catastrófico"),CONCATENATE("R",'Mapa final'!$A$11),"")</f>
        <v/>
      </c>
      <c r="AM28" s="290"/>
      <c r="AN28" s="70"/>
      <c r="AO28" s="253"/>
      <c r="AP28" s="254"/>
      <c r="AQ28" s="254"/>
      <c r="AR28" s="254"/>
      <c r="AS28" s="254"/>
      <c r="AT28" s="255"/>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30"/>
      <c r="C29" s="230"/>
      <c r="D29" s="231"/>
      <c r="E29" s="274"/>
      <c r="F29" s="275"/>
      <c r="G29" s="275"/>
      <c r="H29" s="275"/>
      <c r="I29" s="276"/>
      <c r="J29" s="297"/>
      <c r="K29" s="298"/>
      <c r="L29" s="298"/>
      <c r="M29" s="298"/>
      <c r="N29" s="298"/>
      <c r="O29" s="299"/>
      <c r="P29" s="300"/>
      <c r="Q29" s="301"/>
      <c r="R29" s="301"/>
      <c r="S29" s="301"/>
      <c r="T29" s="301"/>
      <c r="U29" s="302"/>
      <c r="V29" s="300"/>
      <c r="W29" s="301"/>
      <c r="X29" s="301"/>
      <c r="Y29" s="301"/>
      <c r="Z29" s="301"/>
      <c r="AA29" s="302"/>
      <c r="AB29" s="287"/>
      <c r="AC29" s="279"/>
      <c r="AD29" s="279"/>
      <c r="AE29" s="279"/>
      <c r="AF29" s="279"/>
      <c r="AG29" s="280"/>
      <c r="AH29" s="291"/>
      <c r="AI29" s="292"/>
      <c r="AJ29" s="292"/>
      <c r="AK29" s="292"/>
      <c r="AL29" s="292"/>
      <c r="AM29" s="293"/>
      <c r="AN29" s="70"/>
      <c r="AO29" s="256"/>
      <c r="AP29" s="257"/>
      <c r="AQ29" s="257"/>
      <c r="AR29" s="257"/>
      <c r="AS29" s="257"/>
      <c r="AT29" s="258"/>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30"/>
      <c r="C30" s="230"/>
      <c r="D30" s="231"/>
      <c r="E30" s="268" t="s">
        <v>113</v>
      </c>
      <c r="F30" s="269"/>
      <c r="G30" s="269"/>
      <c r="H30" s="269"/>
      <c r="I30" s="269"/>
      <c r="J30" s="312" t="str">
        <f>IF(AND('Mapa final'!$L$11="Baja",'Mapa final'!$P$11="Leve"),CONCATENATE("R",'Mapa final'!$A$11),"")</f>
        <v/>
      </c>
      <c r="K30" s="313"/>
      <c r="L30" s="313" t="str">
        <f>IF(AND('Mapa final'!$L$11="Baja",'Mapa final'!$P$11="Leve"),CONCATENATE("R",'Mapa final'!$A$11),"")</f>
        <v/>
      </c>
      <c r="M30" s="313"/>
      <c r="N30" s="313" t="str">
        <f>IF(AND('Mapa final'!$L$11="Baja",'Mapa final'!$P$11="Leve"),CONCATENATE("R",'Mapa final'!$A$11),"")</f>
        <v/>
      </c>
      <c r="O30" s="314"/>
      <c r="P30" s="304" t="str">
        <f>IF(AND('Mapa final'!$L$11="Alta",'Mapa final'!$P$11="Leve"),CONCATENATE("R",'Mapa final'!$A$11),"")</f>
        <v/>
      </c>
      <c r="Q30" s="304"/>
      <c r="R30" s="304" t="str">
        <f>IF(AND('Mapa final'!$L$11="Alta",'Mapa final'!$P$11="Leve"),CONCATENATE("R",'Mapa final'!$A$11),"")</f>
        <v/>
      </c>
      <c r="S30" s="304"/>
      <c r="T30" s="304" t="str">
        <f>IF(AND('Mapa final'!$L$11="Alta",'Mapa final'!$P$11="Leve"),CONCATENATE("R",'Mapa final'!$A$11),"")</f>
        <v/>
      </c>
      <c r="U30" s="305"/>
      <c r="V30" s="303" t="str">
        <f>IF(AND('Mapa final'!$L$11="Alta",'Mapa final'!$P$11="Leve"),CONCATENATE("R",'Mapa final'!$A$11),"")</f>
        <v/>
      </c>
      <c r="W30" s="304"/>
      <c r="X30" s="304" t="str">
        <f>IF(AND('Mapa final'!$L$11="Alta",'Mapa final'!$P$11="Leve"),CONCATENATE("R",'Mapa final'!$A$11),"")</f>
        <v/>
      </c>
      <c r="Y30" s="304"/>
      <c r="Z30" s="304" t="str">
        <f>IF(AND('Mapa final'!$L$11="Alta",'Mapa final'!$P$11="Leve"),CONCATENATE("R",'Mapa final'!$A$11),"")</f>
        <v/>
      </c>
      <c r="AA30" s="305"/>
      <c r="AB30" s="281" t="str">
        <f>IF(AND('Mapa final'!$L$11="Muy Alta",'Mapa final'!$P$11="Leve"),CONCATENATE("R",'Mapa final'!$A$11),"")</f>
        <v/>
      </c>
      <c r="AC30" s="282"/>
      <c r="AD30" s="282" t="str">
        <f>IF(AND('Mapa final'!$L$11="Muy Alta",'Mapa final'!$P$11="Leve"),CONCATENATE("R",'Mapa final'!$A$11),"")</f>
        <v/>
      </c>
      <c r="AE30" s="282"/>
      <c r="AF30" s="282" t="str">
        <f>IF(AND('Mapa final'!$L$11="Muy Alta",'Mapa final'!$P$11="Leve"),CONCATENATE("R",'Mapa final'!$A$11),"")</f>
        <v/>
      </c>
      <c r="AG30" s="284"/>
      <c r="AH30" s="294" t="str">
        <f>IF(AND('Mapa final'!$L$11="Muy Alta",'Mapa final'!$P$11="Catastrófico"),CONCATENATE("R",'Mapa final'!$A$11),"")</f>
        <v/>
      </c>
      <c r="AI30" s="295"/>
      <c r="AJ30" s="295" t="str">
        <f>IF(AND('Mapa final'!$L$11="Muy Alta",'Mapa final'!$P$11="Catastrófico"),CONCATENATE("R",'Mapa final'!$A$11),"")</f>
        <v/>
      </c>
      <c r="AK30" s="295"/>
      <c r="AL30" s="295" t="str">
        <f>IF(AND('Mapa final'!$L$11="Muy Alta",'Mapa final'!$P$11="Catastrófico"),CONCATENATE("R",'Mapa final'!$A$11),"")</f>
        <v/>
      </c>
      <c r="AM30" s="296"/>
      <c r="AN30" s="70"/>
      <c r="AO30" s="259" t="s">
        <v>81</v>
      </c>
      <c r="AP30" s="260"/>
      <c r="AQ30" s="260"/>
      <c r="AR30" s="260"/>
      <c r="AS30" s="260"/>
      <c r="AT30" s="26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30"/>
      <c r="C31" s="230"/>
      <c r="D31" s="231"/>
      <c r="E31" s="271"/>
      <c r="F31" s="272"/>
      <c r="G31" s="272"/>
      <c r="H31" s="272"/>
      <c r="I31" s="272"/>
      <c r="J31" s="308"/>
      <c r="K31" s="306"/>
      <c r="L31" s="306"/>
      <c r="M31" s="306"/>
      <c r="N31" s="306"/>
      <c r="O31" s="307"/>
      <c r="P31" s="298"/>
      <c r="Q31" s="298"/>
      <c r="R31" s="298"/>
      <c r="S31" s="298"/>
      <c r="T31" s="298"/>
      <c r="U31" s="299"/>
      <c r="V31" s="297"/>
      <c r="W31" s="298"/>
      <c r="X31" s="298"/>
      <c r="Y31" s="298"/>
      <c r="Z31" s="298"/>
      <c r="AA31" s="299"/>
      <c r="AB31" s="283"/>
      <c r="AC31" s="277"/>
      <c r="AD31" s="277"/>
      <c r="AE31" s="277"/>
      <c r="AF31" s="277"/>
      <c r="AG31" s="278"/>
      <c r="AH31" s="288"/>
      <c r="AI31" s="289"/>
      <c r="AJ31" s="289"/>
      <c r="AK31" s="289"/>
      <c r="AL31" s="289"/>
      <c r="AM31" s="290"/>
      <c r="AN31" s="70"/>
      <c r="AO31" s="262"/>
      <c r="AP31" s="263"/>
      <c r="AQ31" s="263"/>
      <c r="AR31" s="263"/>
      <c r="AS31" s="263"/>
      <c r="AT31" s="26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30"/>
      <c r="C32" s="230"/>
      <c r="D32" s="231"/>
      <c r="E32" s="271"/>
      <c r="F32" s="272"/>
      <c r="G32" s="272"/>
      <c r="H32" s="272"/>
      <c r="I32" s="272"/>
      <c r="J32" s="308" t="str">
        <f>IF(AND('Mapa final'!$L$11="Baja",'Mapa final'!$P$11="Leve"),CONCATENATE("R",'Mapa final'!$A$11),"")</f>
        <v/>
      </c>
      <c r="K32" s="306"/>
      <c r="L32" s="306" t="str">
        <f>IF(AND('Mapa final'!$L$11="Baja",'Mapa final'!$P$11="Leve"),CONCATENATE("R",'Mapa final'!$A$11),"")</f>
        <v/>
      </c>
      <c r="M32" s="306"/>
      <c r="N32" s="306" t="str">
        <f>IF(AND('Mapa final'!$L$11="Baja",'Mapa final'!$P$11="Leve"),CONCATENATE("R",'Mapa final'!$A$11),"")</f>
        <v/>
      </c>
      <c r="O32" s="307"/>
      <c r="P32" s="298" t="str">
        <f>IF(AND('Mapa final'!$L$11="Alta",'Mapa final'!$P$11="Leve"),CONCATENATE("R",'Mapa final'!$A$11),"")</f>
        <v/>
      </c>
      <c r="Q32" s="298"/>
      <c r="R32" s="298" t="str">
        <f>IF(AND('Mapa final'!$L$11="Alta",'Mapa final'!$P$11="Leve"),CONCATENATE("R",'Mapa final'!$A$11),"")</f>
        <v/>
      </c>
      <c r="S32" s="298"/>
      <c r="T32" s="298" t="str">
        <f>IF(AND('Mapa final'!$L$11="Alta",'Mapa final'!$P$11="Leve"),CONCATENATE("R",'Mapa final'!$A$11),"")</f>
        <v/>
      </c>
      <c r="U32" s="299"/>
      <c r="V32" s="297" t="str">
        <f>IF(AND('Mapa final'!$L$11="Alta",'Mapa final'!$P$11="Leve"),CONCATENATE("R",'Mapa final'!$A$11),"")</f>
        <v/>
      </c>
      <c r="W32" s="298"/>
      <c r="X32" s="298" t="str">
        <f>IF(AND('Mapa final'!$L$11="Alta",'Mapa final'!$P$11="Leve"),CONCATENATE("R",'Mapa final'!$A$11),"")</f>
        <v/>
      </c>
      <c r="Y32" s="298"/>
      <c r="Z32" s="298" t="str">
        <f>IF(AND('Mapa final'!$L$11="Alta",'Mapa final'!$P$11="Leve"),CONCATENATE("R",'Mapa final'!$A$11),"")</f>
        <v/>
      </c>
      <c r="AA32" s="299"/>
      <c r="AB32" s="283" t="str">
        <f>IF(AND('Mapa final'!$L$11="Muy Alta",'Mapa final'!$P$11="Leve"),CONCATENATE("R",'Mapa final'!$A$11),"")</f>
        <v/>
      </c>
      <c r="AC32" s="277"/>
      <c r="AD32" s="277" t="str">
        <f>IF(AND('Mapa final'!$L$11="Muy Alta",'Mapa final'!$P$11="Leve"),CONCATENATE("R",'Mapa final'!$A$11),"")</f>
        <v/>
      </c>
      <c r="AE32" s="277"/>
      <c r="AF32" s="277" t="str">
        <f>IF(AND('Mapa final'!$L$11="Muy Alta",'Mapa final'!$P$11="Leve"),CONCATENATE("R",'Mapa final'!$A$11),"")</f>
        <v/>
      </c>
      <c r="AG32" s="278"/>
      <c r="AH32" s="288" t="str">
        <f>IF(AND('Mapa final'!$L$11="Muy Alta",'Mapa final'!$P$11="Catastrófico"),CONCATENATE("R",'Mapa final'!$A$11),"")</f>
        <v/>
      </c>
      <c r="AI32" s="289"/>
      <c r="AJ32" s="289" t="str">
        <f>IF(AND('Mapa final'!$L$11="Muy Alta",'Mapa final'!$P$11="Catastrófico"),CONCATENATE("R",'Mapa final'!$A$11),"")</f>
        <v/>
      </c>
      <c r="AK32" s="289"/>
      <c r="AL32" s="289" t="str">
        <f>IF(AND('Mapa final'!$L$11="Muy Alta",'Mapa final'!$P$11="Catastrófico"),CONCATENATE("R",'Mapa final'!$A$11),"")</f>
        <v/>
      </c>
      <c r="AM32" s="290"/>
      <c r="AN32" s="70"/>
      <c r="AO32" s="262"/>
      <c r="AP32" s="263"/>
      <c r="AQ32" s="263"/>
      <c r="AR32" s="263"/>
      <c r="AS32" s="263"/>
      <c r="AT32" s="26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30"/>
      <c r="C33" s="230"/>
      <c r="D33" s="231"/>
      <c r="E33" s="271"/>
      <c r="F33" s="272"/>
      <c r="G33" s="272"/>
      <c r="H33" s="272"/>
      <c r="I33" s="272"/>
      <c r="J33" s="308"/>
      <c r="K33" s="306"/>
      <c r="L33" s="306"/>
      <c r="M33" s="306"/>
      <c r="N33" s="306"/>
      <c r="O33" s="307"/>
      <c r="P33" s="298"/>
      <c r="Q33" s="298"/>
      <c r="R33" s="298"/>
      <c r="S33" s="298"/>
      <c r="T33" s="298"/>
      <c r="U33" s="299"/>
      <c r="V33" s="297"/>
      <c r="W33" s="298"/>
      <c r="X33" s="298"/>
      <c r="Y33" s="298"/>
      <c r="Z33" s="298"/>
      <c r="AA33" s="299"/>
      <c r="AB33" s="283"/>
      <c r="AC33" s="277"/>
      <c r="AD33" s="277"/>
      <c r="AE33" s="277"/>
      <c r="AF33" s="277"/>
      <c r="AG33" s="278"/>
      <c r="AH33" s="288"/>
      <c r="AI33" s="289"/>
      <c r="AJ33" s="289"/>
      <c r="AK33" s="289"/>
      <c r="AL33" s="289"/>
      <c r="AM33" s="290"/>
      <c r="AN33" s="70"/>
      <c r="AO33" s="262"/>
      <c r="AP33" s="263"/>
      <c r="AQ33" s="263"/>
      <c r="AR33" s="263"/>
      <c r="AS33" s="263"/>
      <c r="AT33" s="26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30"/>
      <c r="C34" s="230"/>
      <c r="D34" s="231"/>
      <c r="E34" s="271"/>
      <c r="F34" s="272"/>
      <c r="G34" s="272"/>
      <c r="H34" s="272"/>
      <c r="I34" s="272"/>
      <c r="J34" s="308" t="str">
        <f>IF(AND('Mapa final'!$L$11="Baja",'Mapa final'!$P$11="Leve"),CONCATENATE("R",'Mapa final'!$A$11),"")</f>
        <v/>
      </c>
      <c r="K34" s="306"/>
      <c r="L34" s="306" t="str">
        <f>IF(AND('Mapa final'!$L$11="Baja",'Mapa final'!$P$11="Leve"),CONCATENATE("R",'Mapa final'!$A$11),"")</f>
        <v/>
      </c>
      <c r="M34" s="306"/>
      <c r="N34" s="306" t="str">
        <f>IF(AND('Mapa final'!$L$11="Baja",'Mapa final'!$P$11="Leve"),CONCATENATE("R",'Mapa final'!$A$11),"")</f>
        <v/>
      </c>
      <c r="O34" s="307"/>
      <c r="P34" s="298" t="str">
        <f>IF(AND('Mapa final'!$L$11="Alta",'Mapa final'!$P$11="Leve"),CONCATENATE("R",'Mapa final'!$A$11),"")</f>
        <v/>
      </c>
      <c r="Q34" s="298"/>
      <c r="R34" s="298" t="str">
        <f>IF(AND('Mapa final'!$L$11="Alta",'Mapa final'!$P$11="Leve"),CONCATENATE("R",'Mapa final'!$A$11),"")</f>
        <v/>
      </c>
      <c r="S34" s="298"/>
      <c r="T34" s="298" t="str">
        <f>IF(AND('Mapa final'!$L$11="Alta",'Mapa final'!$P$11="Leve"),CONCATENATE("R",'Mapa final'!$A$11),"")</f>
        <v/>
      </c>
      <c r="U34" s="299"/>
      <c r="V34" s="297" t="str">
        <f>IF(AND('Mapa final'!$L$11="Alta",'Mapa final'!$P$11="Leve"),CONCATENATE("R",'Mapa final'!$A$11),"")</f>
        <v/>
      </c>
      <c r="W34" s="298"/>
      <c r="X34" s="298" t="str">
        <f>IF(AND('Mapa final'!$L$11="Alta",'Mapa final'!$P$11="Leve"),CONCATENATE("R",'Mapa final'!$A$11),"")</f>
        <v/>
      </c>
      <c r="Y34" s="298"/>
      <c r="Z34" s="298" t="str">
        <f>IF(AND('Mapa final'!$L$11="Alta",'Mapa final'!$P$11="Leve"),CONCATENATE("R",'Mapa final'!$A$11),"")</f>
        <v/>
      </c>
      <c r="AA34" s="299"/>
      <c r="AB34" s="283" t="str">
        <f>IF(AND('Mapa final'!$L$11="Muy Alta",'Mapa final'!$P$11="Leve"),CONCATENATE("R",'Mapa final'!$A$11),"")</f>
        <v/>
      </c>
      <c r="AC34" s="277"/>
      <c r="AD34" s="277" t="str">
        <f>IF(AND('Mapa final'!$L$11="Muy Alta",'Mapa final'!$P$11="Leve"),CONCATENATE("R",'Mapa final'!$A$11),"")</f>
        <v/>
      </c>
      <c r="AE34" s="277"/>
      <c r="AF34" s="277" t="str">
        <f>IF(AND('Mapa final'!$L$11="Muy Alta",'Mapa final'!$P$11="Leve"),CONCATENATE("R",'Mapa final'!$A$11),"")</f>
        <v/>
      </c>
      <c r="AG34" s="278"/>
      <c r="AH34" s="288" t="str">
        <f>IF(AND('Mapa final'!$L$11="Muy Alta",'Mapa final'!$P$11="Catastrófico"),CONCATENATE("R",'Mapa final'!$A$11),"")</f>
        <v/>
      </c>
      <c r="AI34" s="289"/>
      <c r="AJ34" s="289" t="str">
        <f>IF(AND('Mapa final'!$L$11="Muy Alta",'Mapa final'!$P$11="Catastrófico"),CONCATENATE("R",'Mapa final'!$A$11),"")</f>
        <v/>
      </c>
      <c r="AK34" s="289"/>
      <c r="AL34" s="289" t="str">
        <f>IF(AND('Mapa final'!$L$11="Muy Alta",'Mapa final'!$P$11="Catastrófico"),CONCATENATE("R",'Mapa final'!$A$11),"")</f>
        <v/>
      </c>
      <c r="AM34" s="290"/>
      <c r="AN34" s="70"/>
      <c r="AO34" s="262"/>
      <c r="AP34" s="263"/>
      <c r="AQ34" s="263"/>
      <c r="AR34" s="263"/>
      <c r="AS34" s="263"/>
      <c r="AT34" s="26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30"/>
      <c r="C35" s="230"/>
      <c r="D35" s="231"/>
      <c r="E35" s="271"/>
      <c r="F35" s="272"/>
      <c r="G35" s="272"/>
      <c r="H35" s="272"/>
      <c r="I35" s="272"/>
      <c r="J35" s="308"/>
      <c r="K35" s="306"/>
      <c r="L35" s="306"/>
      <c r="M35" s="306"/>
      <c r="N35" s="306"/>
      <c r="O35" s="307"/>
      <c r="P35" s="298"/>
      <c r="Q35" s="298"/>
      <c r="R35" s="298"/>
      <c r="S35" s="298"/>
      <c r="T35" s="298"/>
      <c r="U35" s="299"/>
      <c r="V35" s="297"/>
      <c r="W35" s="298"/>
      <c r="X35" s="298"/>
      <c r="Y35" s="298"/>
      <c r="Z35" s="298"/>
      <c r="AA35" s="299"/>
      <c r="AB35" s="283"/>
      <c r="AC35" s="277"/>
      <c r="AD35" s="277"/>
      <c r="AE35" s="277"/>
      <c r="AF35" s="277"/>
      <c r="AG35" s="278"/>
      <c r="AH35" s="288"/>
      <c r="AI35" s="289"/>
      <c r="AJ35" s="289"/>
      <c r="AK35" s="289"/>
      <c r="AL35" s="289"/>
      <c r="AM35" s="290"/>
      <c r="AN35" s="70"/>
      <c r="AO35" s="262"/>
      <c r="AP35" s="263"/>
      <c r="AQ35" s="263"/>
      <c r="AR35" s="263"/>
      <c r="AS35" s="263"/>
      <c r="AT35" s="26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30"/>
      <c r="C36" s="230"/>
      <c r="D36" s="231"/>
      <c r="E36" s="271"/>
      <c r="F36" s="272"/>
      <c r="G36" s="272"/>
      <c r="H36" s="272"/>
      <c r="I36" s="272"/>
      <c r="J36" s="308" t="str">
        <f>IF(AND('Mapa final'!$L$11="Baja",'Mapa final'!$P$11="Leve"),CONCATENATE("R",'Mapa final'!$A$11),"")</f>
        <v/>
      </c>
      <c r="K36" s="306"/>
      <c r="L36" s="306" t="str">
        <f>IF(AND('Mapa final'!$L$11="Baja",'Mapa final'!$P$11="Leve"),CONCATENATE("R",'Mapa final'!$A$11),"")</f>
        <v/>
      </c>
      <c r="M36" s="306"/>
      <c r="N36" s="306" t="str">
        <f>IF(AND('Mapa final'!$L$11="Baja",'Mapa final'!$P$11="Leve"),CONCATENATE("R",'Mapa final'!$A$11),"")</f>
        <v/>
      </c>
      <c r="O36" s="307"/>
      <c r="P36" s="298" t="str">
        <f>IF(AND('Mapa final'!$L$11="Alta",'Mapa final'!$P$11="Leve"),CONCATENATE("R",'Mapa final'!$A$11),"")</f>
        <v/>
      </c>
      <c r="Q36" s="298"/>
      <c r="R36" s="298" t="str">
        <f>IF(AND('Mapa final'!$L$11="Alta",'Mapa final'!$P$11="Leve"),CONCATENATE("R",'Mapa final'!$A$11),"")</f>
        <v/>
      </c>
      <c r="S36" s="298"/>
      <c r="T36" s="298" t="str">
        <f>IF(AND('Mapa final'!$L$11="Alta",'Mapa final'!$P$11="Leve"),CONCATENATE("R",'Mapa final'!$A$11),"")</f>
        <v/>
      </c>
      <c r="U36" s="299"/>
      <c r="V36" s="297" t="str">
        <f>IF(AND('Mapa final'!$L$11="Alta",'Mapa final'!$P$11="Leve"),CONCATENATE("R",'Mapa final'!$A$11),"")</f>
        <v/>
      </c>
      <c r="W36" s="298"/>
      <c r="X36" s="298" t="str">
        <f>IF(AND('Mapa final'!$L$11="Alta",'Mapa final'!$P$11="Leve"),CONCATENATE("R",'Mapa final'!$A$11),"")</f>
        <v/>
      </c>
      <c r="Y36" s="298"/>
      <c r="Z36" s="298" t="str">
        <f>IF(AND('Mapa final'!$L$11="Alta",'Mapa final'!$P$11="Leve"),CONCATENATE("R",'Mapa final'!$A$11),"")</f>
        <v/>
      </c>
      <c r="AA36" s="299"/>
      <c r="AB36" s="283" t="str">
        <f>IF(AND('Mapa final'!$L$11="Muy Alta",'Mapa final'!$P$11="Leve"),CONCATENATE("R",'Mapa final'!$A$11),"")</f>
        <v/>
      </c>
      <c r="AC36" s="277"/>
      <c r="AD36" s="277" t="str">
        <f>IF(AND('Mapa final'!$L$11="Muy Alta",'Mapa final'!$P$11="Leve"),CONCATENATE("R",'Mapa final'!$A$11),"")</f>
        <v/>
      </c>
      <c r="AE36" s="277"/>
      <c r="AF36" s="277" t="str">
        <f>IF(AND('Mapa final'!$L$11="Muy Alta",'Mapa final'!$P$11="Leve"),CONCATENATE("R",'Mapa final'!$A$11),"")</f>
        <v/>
      </c>
      <c r="AG36" s="278"/>
      <c r="AH36" s="288" t="str">
        <f>IF(AND('Mapa final'!$L$11="Muy Alta",'Mapa final'!$P$11="Catastrófico"),CONCATENATE("R",'Mapa final'!$A$11),"")</f>
        <v/>
      </c>
      <c r="AI36" s="289"/>
      <c r="AJ36" s="289" t="str">
        <f>IF(AND('Mapa final'!$L$11="Muy Alta",'Mapa final'!$P$11="Catastrófico"),CONCATENATE("R",'Mapa final'!$A$11),"")</f>
        <v/>
      </c>
      <c r="AK36" s="289"/>
      <c r="AL36" s="289" t="str">
        <f>IF(AND('Mapa final'!$L$11="Muy Alta",'Mapa final'!$P$11="Catastrófico"),CONCATENATE("R",'Mapa final'!$A$11),"")</f>
        <v/>
      </c>
      <c r="AM36" s="290"/>
      <c r="AN36" s="70"/>
      <c r="AO36" s="262"/>
      <c r="AP36" s="263"/>
      <c r="AQ36" s="263"/>
      <c r="AR36" s="263"/>
      <c r="AS36" s="263"/>
      <c r="AT36" s="26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30"/>
      <c r="C37" s="230"/>
      <c r="D37" s="231"/>
      <c r="E37" s="274"/>
      <c r="F37" s="275"/>
      <c r="G37" s="275"/>
      <c r="H37" s="275"/>
      <c r="I37" s="275"/>
      <c r="J37" s="309"/>
      <c r="K37" s="310"/>
      <c r="L37" s="310"/>
      <c r="M37" s="310"/>
      <c r="N37" s="310"/>
      <c r="O37" s="311"/>
      <c r="P37" s="301"/>
      <c r="Q37" s="301"/>
      <c r="R37" s="301"/>
      <c r="S37" s="301"/>
      <c r="T37" s="301"/>
      <c r="U37" s="302"/>
      <c r="V37" s="300"/>
      <c r="W37" s="301"/>
      <c r="X37" s="301"/>
      <c r="Y37" s="301"/>
      <c r="Z37" s="301"/>
      <c r="AA37" s="302"/>
      <c r="AB37" s="287"/>
      <c r="AC37" s="279"/>
      <c r="AD37" s="279"/>
      <c r="AE37" s="279"/>
      <c r="AF37" s="279"/>
      <c r="AG37" s="280"/>
      <c r="AH37" s="291"/>
      <c r="AI37" s="292"/>
      <c r="AJ37" s="292"/>
      <c r="AK37" s="292"/>
      <c r="AL37" s="292"/>
      <c r="AM37" s="293"/>
      <c r="AN37" s="70"/>
      <c r="AO37" s="265"/>
      <c r="AP37" s="266"/>
      <c r="AQ37" s="266"/>
      <c r="AR37" s="266"/>
      <c r="AS37" s="266"/>
      <c r="AT37" s="26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30"/>
      <c r="C38" s="230"/>
      <c r="D38" s="231"/>
      <c r="E38" s="268" t="s">
        <v>112</v>
      </c>
      <c r="F38" s="269"/>
      <c r="G38" s="269"/>
      <c r="H38" s="269"/>
      <c r="I38" s="270"/>
      <c r="J38" s="312" t="str">
        <f>IF(AND('Mapa final'!$L$11="Muy Baja",'Mapa final'!$P$11="Leve"),CONCATENATE("R",'Mapa final'!$A$11),"")</f>
        <v>R1</v>
      </c>
      <c r="K38" s="313"/>
      <c r="L38" s="313" t="str">
        <f>IF(AND('Mapa final'!$L$11="Baja",'Mapa final'!$P$11="Leve"),CONCATENATE("R",'Mapa final'!$A$11),"")</f>
        <v/>
      </c>
      <c r="M38" s="313"/>
      <c r="N38" s="313" t="str">
        <f>IF(AND('Mapa final'!$L$11="Baja",'Mapa final'!$P$11="Leve"),CONCATENATE("R",'Mapa final'!$A$11),"")</f>
        <v/>
      </c>
      <c r="O38" s="314"/>
      <c r="P38" s="312" t="str">
        <f>IF(AND('Mapa final'!$L$11="Baja",'Mapa final'!$P$11="Leve"),CONCATENATE("R",'Mapa final'!$A$11),"")</f>
        <v/>
      </c>
      <c r="Q38" s="313"/>
      <c r="R38" s="313" t="str">
        <f>IF(AND('Mapa final'!$L$11="Baja",'Mapa final'!$P$11="Leve"),CONCATENATE("R",'Mapa final'!$A$11),"")</f>
        <v/>
      </c>
      <c r="S38" s="313"/>
      <c r="T38" s="313" t="str">
        <f>IF(AND('Mapa final'!$L$11="Baja",'Mapa final'!$P$11="Leve"),CONCATENATE("R",'Mapa final'!$A$11),"")</f>
        <v/>
      </c>
      <c r="U38" s="314"/>
      <c r="V38" s="303" t="str">
        <f>IF(AND('Mapa final'!$L$11="Alta",'Mapa final'!$P$11="Leve"),CONCATENATE("R",'Mapa final'!$A$11),"")</f>
        <v/>
      </c>
      <c r="W38" s="304"/>
      <c r="X38" s="304" t="str">
        <f>IF(AND('Mapa final'!$L$11="Alta",'Mapa final'!$P$11="Leve"),CONCATENATE("R",'Mapa final'!$A$11),"")</f>
        <v/>
      </c>
      <c r="Y38" s="304"/>
      <c r="Z38" s="304" t="str">
        <f>IF(AND('Mapa final'!$L$11="Alta",'Mapa final'!$P$11="Leve"),CONCATENATE("R",'Mapa final'!$A$11),"")</f>
        <v/>
      </c>
      <c r="AA38" s="305"/>
      <c r="AB38" s="281" t="str">
        <f>IF(AND('Mapa final'!$L$11="Muy Alta",'Mapa final'!$P$11="Leve"),CONCATENATE("R",'Mapa final'!$A$11),"")</f>
        <v/>
      </c>
      <c r="AC38" s="282"/>
      <c r="AD38" s="282" t="str">
        <f>IF(AND('Mapa final'!$L$11="Muy Alta",'Mapa final'!$P$11="Leve"),CONCATENATE("R",'Mapa final'!$A$11),"")</f>
        <v/>
      </c>
      <c r="AE38" s="282"/>
      <c r="AF38" s="282" t="str">
        <f>IF(AND('Mapa final'!$L$11="Muy Alta",'Mapa final'!$P$11="Leve"),CONCATENATE("R",'Mapa final'!$A$11),"")</f>
        <v/>
      </c>
      <c r="AG38" s="284"/>
      <c r="AH38" s="294" t="str">
        <f>IF(AND('Mapa final'!$L$11="Muy Alta",'Mapa final'!$P$11="Catastrófico"),CONCATENATE("R",'Mapa final'!$A$11),"")</f>
        <v/>
      </c>
      <c r="AI38" s="295"/>
      <c r="AJ38" s="295" t="str">
        <f>IF(AND('Mapa final'!$L$11="Muy Alta",'Mapa final'!$P$11="Catastrófico"),CONCATENATE("R",'Mapa final'!$A$11),"")</f>
        <v/>
      </c>
      <c r="AK38" s="295"/>
      <c r="AL38" s="295" t="str">
        <f>IF(AND('Mapa final'!$L$11="Muy Alta",'Mapa final'!$P$11="Catastrófico"),CONCATENATE("R",'Mapa final'!$A$11),"")</f>
        <v/>
      </c>
      <c r="AM38" s="296"/>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30"/>
      <c r="C39" s="230"/>
      <c r="D39" s="231"/>
      <c r="E39" s="271"/>
      <c r="F39" s="272"/>
      <c r="G39" s="272"/>
      <c r="H39" s="272"/>
      <c r="I39" s="273"/>
      <c r="J39" s="308"/>
      <c r="K39" s="306"/>
      <c r="L39" s="306"/>
      <c r="M39" s="306"/>
      <c r="N39" s="306"/>
      <c r="O39" s="307"/>
      <c r="P39" s="308"/>
      <c r="Q39" s="306"/>
      <c r="R39" s="306"/>
      <c r="S39" s="306"/>
      <c r="T39" s="306"/>
      <c r="U39" s="307"/>
      <c r="V39" s="297"/>
      <c r="W39" s="298"/>
      <c r="X39" s="298"/>
      <c r="Y39" s="298"/>
      <c r="Z39" s="298"/>
      <c r="AA39" s="299"/>
      <c r="AB39" s="283"/>
      <c r="AC39" s="277"/>
      <c r="AD39" s="277"/>
      <c r="AE39" s="277"/>
      <c r="AF39" s="277"/>
      <c r="AG39" s="278"/>
      <c r="AH39" s="288"/>
      <c r="AI39" s="289"/>
      <c r="AJ39" s="289"/>
      <c r="AK39" s="289"/>
      <c r="AL39" s="289"/>
      <c r="AM39" s="29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30"/>
      <c r="C40" s="230"/>
      <c r="D40" s="231"/>
      <c r="E40" s="271"/>
      <c r="F40" s="272"/>
      <c r="G40" s="272"/>
      <c r="H40" s="272"/>
      <c r="I40" s="273"/>
      <c r="J40" s="308" t="str">
        <f>IF(AND('Mapa final'!$L$11="Baja",'Mapa final'!$P$11="Leve"),CONCATENATE("R",'Mapa final'!$A$11),"")</f>
        <v/>
      </c>
      <c r="K40" s="306"/>
      <c r="L40" s="306" t="str">
        <f>IF(AND('Mapa final'!$L$12="muy Baja",'Mapa final'!$P$12="Leve"),CONCATENATE("R",'Mapa final'!$A$12),"")</f>
        <v>R2</v>
      </c>
      <c r="M40" s="306"/>
      <c r="N40" s="306" t="str">
        <f>IF(AND('Mapa final'!$L$11="Baja",'Mapa final'!$P$11="Leve"),CONCATENATE("R",'Mapa final'!$A$11),"")</f>
        <v/>
      </c>
      <c r="O40" s="307"/>
      <c r="P40" s="308" t="str">
        <f>IF(AND('Mapa final'!$L$11="Baja",'Mapa final'!$P$11="Leve"),CONCATENATE("R",'Mapa final'!$A$11),"")</f>
        <v/>
      </c>
      <c r="Q40" s="306"/>
      <c r="R40" s="306" t="str">
        <f>IF(AND('Mapa final'!$L$11="Baja",'Mapa final'!$P$11="Leve"),CONCATENATE("R",'Mapa final'!$A$11),"")</f>
        <v/>
      </c>
      <c r="S40" s="306"/>
      <c r="T40" s="306" t="str">
        <f>IF(AND('Mapa final'!$L$11="Baja",'Mapa final'!$P$11="Leve"),CONCATENATE("R",'Mapa final'!$A$11),"")</f>
        <v/>
      </c>
      <c r="U40" s="307"/>
      <c r="V40" s="297" t="str">
        <f>IF(AND('Mapa final'!$L$11="Alta",'Mapa final'!$P$11="Leve"),CONCATENATE("R",'Mapa final'!$A$11),"")</f>
        <v/>
      </c>
      <c r="W40" s="298"/>
      <c r="X40" s="298" t="str">
        <f>IF(AND('Mapa final'!$L$11="Alta",'Mapa final'!$P$11="Leve"),CONCATENATE("R",'Mapa final'!$A$11),"")</f>
        <v/>
      </c>
      <c r="Y40" s="298"/>
      <c r="Z40" s="298" t="str">
        <f>IF(AND('Mapa final'!$L$11="Alta",'Mapa final'!$P$11="Leve"),CONCATENATE("R",'Mapa final'!$A$11),"")</f>
        <v/>
      </c>
      <c r="AA40" s="299"/>
      <c r="AB40" s="283" t="str">
        <f>IF(AND('Mapa final'!$L$11="Muy Alta",'Mapa final'!$P$11="Leve"),CONCATENATE("R",'Mapa final'!$A$11),"")</f>
        <v/>
      </c>
      <c r="AC40" s="277"/>
      <c r="AD40" s="277" t="str">
        <f>IF(AND('Mapa final'!$L$11="Muy Alta",'Mapa final'!$P$11="Leve"),CONCATENATE("R",'Mapa final'!$A$11),"")</f>
        <v/>
      </c>
      <c r="AE40" s="277"/>
      <c r="AF40" s="277" t="str">
        <f>IF(AND('Mapa final'!$L$11="Muy Alta",'Mapa final'!$P$11="Leve"),CONCATENATE("R",'Mapa final'!$A$11),"")</f>
        <v/>
      </c>
      <c r="AG40" s="278"/>
      <c r="AH40" s="288" t="str">
        <f>IF(AND('Mapa final'!$L$11="Muy Alta",'Mapa final'!$P$11="Catastrófico"),CONCATENATE("R",'Mapa final'!$A$11),"")</f>
        <v/>
      </c>
      <c r="AI40" s="289"/>
      <c r="AJ40" s="289" t="str">
        <f>IF(AND('Mapa final'!$L$11="Muy Alta",'Mapa final'!$P$11="Catastrófico"),CONCATENATE("R",'Mapa final'!$A$11),"")</f>
        <v/>
      </c>
      <c r="AK40" s="289"/>
      <c r="AL40" s="289" t="str">
        <f>IF(AND('Mapa final'!$L$11="Muy Alta",'Mapa final'!$P$11="Catastrófico"),CONCATENATE("R",'Mapa final'!$A$11),"")</f>
        <v/>
      </c>
      <c r="AM40" s="29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30"/>
      <c r="C41" s="230"/>
      <c r="D41" s="231"/>
      <c r="E41" s="271"/>
      <c r="F41" s="272"/>
      <c r="G41" s="272"/>
      <c r="H41" s="272"/>
      <c r="I41" s="273"/>
      <c r="J41" s="308"/>
      <c r="K41" s="306"/>
      <c r="L41" s="306"/>
      <c r="M41" s="306"/>
      <c r="N41" s="306"/>
      <c r="O41" s="307"/>
      <c r="P41" s="308"/>
      <c r="Q41" s="306"/>
      <c r="R41" s="306"/>
      <c r="S41" s="306"/>
      <c r="T41" s="306"/>
      <c r="U41" s="307"/>
      <c r="V41" s="297"/>
      <c r="W41" s="298"/>
      <c r="X41" s="298"/>
      <c r="Y41" s="298"/>
      <c r="Z41" s="298"/>
      <c r="AA41" s="299"/>
      <c r="AB41" s="283"/>
      <c r="AC41" s="277"/>
      <c r="AD41" s="277"/>
      <c r="AE41" s="277"/>
      <c r="AF41" s="277"/>
      <c r="AG41" s="278"/>
      <c r="AH41" s="288"/>
      <c r="AI41" s="289"/>
      <c r="AJ41" s="289"/>
      <c r="AK41" s="289"/>
      <c r="AL41" s="289"/>
      <c r="AM41" s="29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30"/>
      <c r="C42" s="230"/>
      <c r="D42" s="231"/>
      <c r="E42" s="271"/>
      <c r="F42" s="272"/>
      <c r="G42" s="272"/>
      <c r="H42" s="272"/>
      <c r="I42" s="273"/>
      <c r="J42" s="308" t="str">
        <f>IF(AND('Mapa final'!$L$11="Baja",'Mapa final'!$P$11="Leve"),CONCATENATE("R",'Mapa final'!$A$11),"")</f>
        <v/>
      </c>
      <c r="K42" s="306"/>
      <c r="L42" s="306" t="str">
        <f>IF(AND('Mapa final'!$L$11="Baja",'Mapa final'!$P$11="Leve"),CONCATENATE("R",'Mapa final'!$A$11),"")</f>
        <v/>
      </c>
      <c r="M42" s="306"/>
      <c r="N42" s="306" t="str">
        <f>IF(AND('Mapa final'!$L$13="muy Baja",'Mapa final'!$P$13="Leve"),CONCATENATE("R",'Mapa final'!$A$13),"")</f>
        <v>R3</v>
      </c>
      <c r="O42" s="307"/>
      <c r="P42" s="308" t="str">
        <f>IF(AND('Mapa final'!$L$11="Baja",'Mapa final'!$P$11="Leve"),CONCATENATE("R",'Mapa final'!$A$11),"")</f>
        <v/>
      </c>
      <c r="Q42" s="306"/>
      <c r="R42" s="306" t="str">
        <f>IF(AND('Mapa final'!$L$11="Baja",'Mapa final'!$P$11="Leve"),CONCATENATE("R",'Mapa final'!$A$11),"")</f>
        <v/>
      </c>
      <c r="S42" s="306"/>
      <c r="T42" s="306" t="str">
        <f>IF(AND('Mapa final'!$L$11="Baja",'Mapa final'!$P$11="Leve"),CONCATENATE("R",'Mapa final'!$A$11),"")</f>
        <v/>
      </c>
      <c r="U42" s="307"/>
      <c r="V42" s="297" t="str">
        <f>IF(AND('Mapa final'!$L$11="Alta",'Mapa final'!$P$11="Leve"),CONCATENATE("R",'Mapa final'!$A$11),"")</f>
        <v/>
      </c>
      <c r="W42" s="298"/>
      <c r="X42" s="298" t="str">
        <f>IF(AND('Mapa final'!$L$11="Alta",'Mapa final'!$P$11="Leve"),CONCATENATE("R",'Mapa final'!$A$11),"")</f>
        <v/>
      </c>
      <c r="Y42" s="298"/>
      <c r="Z42" s="298" t="str">
        <f>IF(AND('Mapa final'!$L$11="Alta",'Mapa final'!$P$11="Leve"),CONCATENATE("R",'Mapa final'!$A$11),"")</f>
        <v/>
      </c>
      <c r="AA42" s="299"/>
      <c r="AB42" s="283" t="str">
        <f>IF(AND('Mapa final'!$L$11="Muy Alta",'Mapa final'!$P$11="Leve"),CONCATENATE("R",'Mapa final'!$A$11),"")</f>
        <v/>
      </c>
      <c r="AC42" s="277"/>
      <c r="AD42" s="277" t="str">
        <f>IF(AND('Mapa final'!$L$11="Muy Alta",'Mapa final'!$P$11="Leve"),CONCATENATE("R",'Mapa final'!$A$11),"")</f>
        <v/>
      </c>
      <c r="AE42" s="277"/>
      <c r="AF42" s="277" t="str">
        <f>IF(AND('Mapa final'!$L$11="Muy Alta",'Mapa final'!$P$11="Leve"),CONCATENATE("R",'Mapa final'!$A$11),"")</f>
        <v/>
      </c>
      <c r="AG42" s="278"/>
      <c r="AH42" s="288" t="str">
        <f>IF(AND('Mapa final'!$L$11="Muy Alta",'Mapa final'!$P$11="Catastrófico"),CONCATENATE("R",'Mapa final'!$A$11),"")</f>
        <v/>
      </c>
      <c r="AI42" s="289"/>
      <c r="AJ42" s="289" t="str">
        <f>IF(AND('Mapa final'!$L$11="Muy Alta",'Mapa final'!$P$11="Catastrófico"),CONCATENATE("R",'Mapa final'!$A$11),"")</f>
        <v/>
      </c>
      <c r="AK42" s="289"/>
      <c r="AL42" s="289" t="str">
        <f>IF(AND('Mapa final'!$L$11="Muy Alta",'Mapa final'!$P$11="Catastrófico"),CONCATENATE("R",'Mapa final'!$A$11),"")</f>
        <v/>
      </c>
      <c r="AM42" s="29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30"/>
      <c r="C43" s="230"/>
      <c r="D43" s="231"/>
      <c r="E43" s="271"/>
      <c r="F43" s="272"/>
      <c r="G43" s="272"/>
      <c r="H43" s="272"/>
      <c r="I43" s="273"/>
      <c r="J43" s="308"/>
      <c r="K43" s="306"/>
      <c r="L43" s="306"/>
      <c r="M43" s="306"/>
      <c r="N43" s="306"/>
      <c r="O43" s="307"/>
      <c r="P43" s="308"/>
      <c r="Q43" s="306"/>
      <c r="R43" s="306"/>
      <c r="S43" s="306"/>
      <c r="T43" s="306"/>
      <c r="U43" s="307"/>
      <c r="V43" s="297"/>
      <c r="W43" s="298"/>
      <c r="X43" s="298"/>
      <c r="Y43" s="298"/>
      <c r="Z43" s="298"/>
      <c r="AA43" s="299"/>
      <c r="AB43" s="283"/>
      <c r="AC43" s="277"/>
      <c r="AD43" s="277"/>
      <c r="AE43" s="277"/>
      <c r="AF43" s="277"/>
      <c r="AG43" s="278"/>
      <c r="AH43" s="288"/>
      <c r="AI43" s="289"/>
      <c r="AJ43" s="289"/>
      <c r="AK43" s="289"/>
      <c r="AL43" s="289"/>
      <c r="AM43" s="29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30"/>
      <c r="C44" s="230"/>
      <c r="D44" s="231"/>
      <c r="E44" s="271"/>
      <c r="F44" s="272"/>
      <c r="G44" s="272"/>
      <c r="H44" s="272"/>
      <c r="I44" s="273"/>
      <c r="J44" s="308" t="str">
        <f>IF(AND('Mapa final'!$L$14="muy Baja",'Mapa final'!$P$14="Leve"),CONCATENATE("R",'Mapa final'!$A$14),"")</f>
        <v>R4</v>
      </c>
      <c r="K44" s="306"/>
      <c r="L44" s="306" t="str">
        <f>IF(AND('Mapa final'!$L$11="Baja",'Mapa final'!$P$11="Leve"),CONCATENATE("R",'Mapa final'!$A$11),"")</f>
        <v/>
      </c>
      <c r="M44" s="306"/>
      <c r="N44" s="306" t="str">
        <f>IF(AND('Mapa final'!$L$11="Baja",'Mapa final'!$P$11="Leve"),CONCATENATE("R",'Mapa final'!$A$11),"")</f>
        <v/>
      </c>
      <c r="O44" s="307"/>
      <c r="P44" s="308" t="str">
        <f>IF(AND('Mapa final'!$L$11="Baja",'Mapa final'!$P$11="Leve"),CONCATENATE("R",'Mapa final'!$A$11),"")</f>
        <v/>
      </c>
      <c r="Q44" s="306"/>
      <c r="R44" s="306" t="str">
        <f>IF(AND('Mapa final'!$L$11="Baja",'Mapa final'!$P$11="Leve"),CONCATENATE("R",'Mapa final'!$A$11),"")</f>
        <v/>
      </c>
      <c r="S44" s="306"/>
      <c r="T44" s="306" t="str">
        <f>IF(AND('Mapa final'!$L$11="Baja",'Mapa final'!$P$11="Leve"),CONCATENATE("R",'Mapa final'!$A$11),"")</f>
        <v/>
      </c>
      <c r="U44" s="307"/>
      <c r="V44" s="297" t="str">
        <f>IF(AND('Mapa final'!$L$11="Alta",'Mapa final'!$P$11="Leve"),CONCATENATE("R",'Mapa final'!$A$11),"")</f>
        <v/>
      </c>
      <c r="W44" s="298"/>
      <c r="X44" s="298" t="str">
        <f>IF(AND('Mapa final'!$L$11="Alta",'Mapa final'!$P$11="Leve"),CONCATENATE("R",'Mapa final'!$A$11),"")</f>
        <v/>
      </c>
      <c r="Y44" s="298"/>
      <c r="Z44" s="298" t="str">
        <f>IF(AND('Mapa final'!$L$11="Alta",'Mapa final'!$P$11="Leve"),CONCATENATE("R",'Mapa final'!$A$11),"")</f>
        <v/>
      </c>
      <c r="AA44" s="299"/>
      <c r="AB44" s="283" t="str">
        <f>IF(AND('Mapa final'!$L$11="Muy Alta",'Mapa final'!$P$11="Leve"),CONCATENATE("R",'Mapa final'!$A$11),"")</f>
        <v/>
      </c>
      <c r="AC44" s="277"/>
      <c r="AD44" s="277" t="str">
        <f>IF(AND('Mapa final'!$L$11="Muy Alta",'Mapa final'!$P$11="Leve"),CONCATENATE("R",'Mapa final'!$A$11),"")</f>
        <v/>
      </c>
      <c r="AE44" s="277"/>
      <c r="AF44" s="277" t="str">
        <f>IF(AND('Mapa final'!$L$11="Muy Alta",'Mapa final'!$P$11="Leve"),CONCATENATE("R",'Mapa final'!$A$11),"")</f>
        <v/>
      </c>
      <c r="AG44" s="278"/>
      <c r="AH44" s="288" t="str">
        <f>IF(AND('Mapa final'!$L$11="Muy Alta",'Mapa final'!$P$11="Catastrófico"),CONCATENATE("R",'Mapa final'!$A$11),"")</f>
        <v/>
      </c>
      <c r="AI44" s="289"/>
      <c r="AJ44" s="289" t="str">
        <f>IF(AND('Mapa final'!$L$11="Muy Alta",'Mapa final'!$P$11="Catastrófico"),CONCATENATE("R",'Mapa final'!$A$11),"")</f>
        <v/>
      </c>
      <c r="AK44" s="289"/>
      <c r="AL44" s="289" t="str">
        <f>IF(AND('Mapa final'!$L$11="Muy Alta",'Mapa final'!$P$11="Catastrófico"),CONCATENATE("R",'Mapa final'!$A$11),"")</f>
        <v/>
      </c>
      <c r="AM44" s="29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30"/>
      <c r="C45" s="230"/>
      <c r="D45" s="231"/>
      <c r="E45" s="274"/>
      <c r="F45" s="275"/>
      <c r="G45" s="275"/>
      <c r="H45" s="275"/>
      <c r="I45" s="276"/>
      <c r="J45" s="309"/>
      <c r="K45" s="310"/>
      <c r="L45" s="310"/>
      <c r="M45" s="310"/>
      <c r="N45" s="310"/>
      <c r="O45" s="311"/>
      <c r="P45" s="309"/>
      <c r="Q45" s="310"/>
      <c r="R45" s="310"/>
      <c r="S45" s="310"/>
      <c r="T45" s="310"/>
      <c r="U45" s="311"/>
      <c r="V45" s="300"/>
      <c r="W45" s="301"/>
      <c r="X45" s="301"/>
      <c r="Y45" s="301"/>
      <c r="Z45" s="301"/>
      <c r="AA45" s="302"/>
      <c r="AB45" s="287"/>
      <c r="AC45" s="279"/>
      <c r="AD45" s="279"/>
      <c r="AE45" s="279"/>
      <c r="AF45" s="279"/>
      <c r="AG45" s="280"/>
      <c r="AH45" s="291"/>
      <c r="AI45" s="292"/>
      <c r="AJ45" s="292"/>
      <c r="AK45" s="292"/>
      <c r="AL45" s="292"/>
      <c r="AM45" s="29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68" t="s">
        <v>111</v>
      </c>
      <c r="K46" s="269"/>
      <c r="L46" s="269"/>
      <c r="M46" s="269"/>
      <c r="N46" s="269"/>
      <c r="O46" s="270"/>
      <c r="P46" s="268" t="s">
        <v>110</v>
      </c>
      <c r="Q46" s="269"/>
      <c r="R46" s="269"/>
      <c r="S46" s="269"/>
      <c r="T46" s="269"/>
      <c r="U46" s="270"/>
      <c r="V46" s="268" t="s">
        <v>109</v>
      </c>
      <c r="W46" s="269"/>
      <c r="X46" s="269"/>
      <c r="Y46" s="269"/>
      <c r="Z46" s="269"/>
      <c r="AA46" s="270"/>
      <c r="AB46" s="268" t="s">
        <v>108</v>
      </c>
      <c r="AC46" s="286"/>
      <c r="AD46" s="269"/>
      <c r="AE46" s="269"/>
      <c r="AF46" s="269"/>
      <c r="AG46" s="270"/>
      <c r="AH46" s="268" t="s">
        <v>107</v>
      </c>
      <c r="AI46" s="269"/>
      <c r="AJ46" s="269"/>
      <c r="AK46" s="269"/>
      <c r="AL46" s="269"/>
      <c r="AM46" s="2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71"/>
      <c r="K47" s="272"/>
      <c r="L47" s="272"/>
      <c r="M47" s="272"/>
      <c r="N47" s="272"/>
      <c r="O47" s="273"/>
      <c r="P47" s="271"/>
      <c r="Q47" s="272"/>
      <c r="R47" s="272"/>
      <c r="S47" s="272"/>
      <c r="T47" s="272"/>
      <c r="U47" s="273"/>
      <c r="V47" s="271"/>
      <c r="W47" s="272"/>
      <c r="X47" s="272"/>
      <c r="Y47" s="272"/>
      <c r="Z47" s="272"/>
      <c r="AA47" s="273"/>
      <c r="AB47" s="271"/>
      <c r="AC47" s="272"/>
      <c r="AD47" s="272"/>
      <c r="AE47" s="272"/>
      <c r="AF47" s="272"/>
      <c r="AG47" s="273"/>
      <c r="AH47" s="271"/>
      <c r="AI47" s="272"/>
      <c r="AJ47" s="272"/>
      <c r="AK47" s="272"/>
      <c r="AL47" s="272"/>
      <c r="AM47" s="27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71"/>
      <c r="K48" s="272"/>
      <c r="L48" s="272"/>
      <c r="M48" s="272"/>
      <c r="N48" s="272"/>
      <c r="O48" s="273"/>
      <c r="P48" s="271"/>
      <c r="Q48" s="272"/>
      <c r="R48" s="272"/>
      <c r="S48" s="272"/>
      <c r="T48" s="272"/>
      <c r="U48" s="273"/>
      <c r="V48" s="271"/>
      <c r="W48" s="272"/>
      <c r="X48" s="272"/>
      <c r="Y48" s="272"/>
      <c r="Z48" s="272"/>
      <c r="AA48" s="273"/>
      <c r="AB48" s="271"/>
      <c r="AC48" s="272"/>
      <c r="AD48" s="272"/>
      <c r="AE48" s="272"/>
      <c r="AF48" s="272"/>
      <c r="AG48" s="273"/>
      <c r="AH48" s="271"/>
      <c r="AI48" s="272"/>
      <c r="AJ48" s="272"/>
      <c r="AK48" s="272"/>
      <c r="AL48" s="272"/>
      <c r="AM48" s="27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71"/>
      <c r="K49" s="272"/>
      <c r="L49" s="272"/>
      <c r="M49" s="272"/>
      <c r="N49" s="272"/>
      <c r="O49" s="273"/>
      <c r="P49" s="271"/>
      <c r="Q49" s="272"/>
      <c r="R49" s="272"/>
      <c r="S49" s="272"/>
      <c r="T49" s="272"/>
      <c r="U49" s="273"/>
      <c r="V49" s="271"/>
      <c r="W49" s="272"/>
      <c r="X49" s="272"/>
      <c r="Y49" s="272"/>
      <c r="Z49" s="272"/>
      <c r="AA49" s="273"/>
      <c r="AB49" s="271"/>
      <c r="AC49" s="272"/>
      <c r="AD49" s="272"/>
      <c r="AE49" s="272"/>
      <c r="AF49" s="272"/>
      <c r="AG49" s="273"/>
      <c r="AH49" s="271"/>
      <c r="AI49" s="272"/>
      <c r="AJ49" s="272"/>
      <c r="AK49" s="272"/>
      <c r="AL49" s="272"/>
      <c r="AM49" s="27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71"/>
      <c r="K50" s="272"/>
      <c r="L50" s="272"/>
      <c r="M50" s="272"/>
      <c r="N50" s="272"/>
      <c r="O50" s="273"/>
      <c r="P50" s="271"/>
      <c r="Q50" s="272"/>
      <c r="R50" s="272"/>
      <c r="S50" s="272"/>
      <c r="T50" s="272"/>
      <c r="U50" s="273"/>
      <c r="V50" s="271"/>
      <c r="W50" s="272"/>
      <c r="X50" s="272"/>
      <c r="Y50" s="272"/>
      <c r="Z50" s="272"/>
      <c r="AA50" s="273"/>
      <c r="AB50" s="271"/>
      <c r="AC50" s="272"/>
      <c r="AD50" s="272"/>
      <c r="AE50" s="272"/>
      <c r="AF50" s="272"/>
      <c r="AG50" s="273"/>
      <c r="AH50" s="271"/>
      <c r="AI50" s="272"/>
      <c r="AJ50" s="272"/>
      <c r="AK50" s="272"/>
      <c r="AL50" s="272"/>
      <c r="AM50" s="273"/>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74"/>
      <c r="K51" s="275"/>
      <c r="L51" s="275"/>
      <c r="M51" s="275"/>
      <c r="N51" s="275"/>
      <c r="O51" s="276"/>
      <c r="P51" s="274"/>
      <c r="Q51" s="275"/>
      <c r="R51" s="275"/>
      <c r="S51" s="275"/>
      <c r="T51" s="275"/>
      <c r="U51" s="276"/>
      <c r="V51" s="274"/>
      <c r="W51" s="275"/>
      <c r="X51" s="275"/>
      <c r="Y51" s="275"/>
      <c r="Z51" s="275"/>
      <c r="AA51" s="276"/>
      <c r="AB51" s="274"/>
      <c r="AC51" s="275"/>
      <c r="AD51" s="275"/>
      <c r="AE51" s="275"/>
      <c r="AF51" s="275"/>
      <c r="AG51" s="276"/>
      <c r="AH51" s="274"/>
      <c r="AI51" s="275"/>
      <c r="AJ51" s="275"/>
      <c r="AK51" s="275"/>
      <c r="AL51" s="275"/>
      <c r="AM51" s="276"/>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13" zoomScale="50" zoomScaleNormal="50" workbookViewId="0">
      <selection activeCell="AX58" sqref="AX58"/>
    </sheetView>
  </sheetViews>
  <sheetFormatPr baseColWidth="10" defaultRowHeight="15" x14ac:dyDescent="0.25"/>
  <cols>
    <col min="2" max="9" width="5.7109375" customWidth="1"/>
    <col min="10" max="10" width="11" customWidth="1"/>
    <col min="11" max="11" width="8.5703125" customWidth="1"/>
    <col min="12" max="13" width="8.28515625" customWidth="1"/>
    <col min="14"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41" t="s">
        <v>157</v>
      </c>
      <c r="C2" s="342"/>
      <c r="D2" s="342"/>
      <c r="E2" s="342"/>
      <c r="F2" s="342"/>
      <c r="G2" s="342"/>
      <c r="H2" s="342"/>
      <c r="I2" s="342"/>
      <c r="J2" s="285" t="s">
        <v>2</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42"/>
      <c r="C3" s="342"/>
      <c r="D3" s="342"/>
      <c r="E3" s="342"/>
      <c r="F3" s="342"/>
      <c r="G3" s="342"/>
      <c r="H3" s="342"/>
      <c r="I3" s="342"/>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42"/>
      <c r="C4" s="342"/>
      <c r="D4" s="342"/>
      <c r="E4" s="342"/>
      <c r="F4" s="342"/>
      <c r="G4" s="342"/>
      <c r="H4" s="342"/>
      <c r="I4" s="342"/>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30" t="s">
        <v>4</v>
      </c>
      <c r="C6" s="230"/>
      <c r="D6" s="231"/>
      <c r="E6" s="325" t="s">
        <v>115</v>
      </c>
      <c r="F6" s="326"/>
      <c r="G6" s="326"/>
      <c r="H6" s="326"/>
      <c r="I6" s="326"/>
      <c r="J6" s="38" t="str">
        <f>IF(AND('Mapa final'!$AE$11="Muy Alta",'Mapa final'!$AG$11="Leve"),CONCATENATE("R2C",'Mapa final'!$S$11),"")</f>
        <v/>
      </c>
      <c r="K6" s="39" t="str">
        <f>IF(AND('Mapa final'!$AE$11="Muy Alta",'Mapa final'!$AG$11="Leve"),CONCATENATE("R2C",'Mapa final'!$S$11),"")</f>
        <v/>
      </c>
      <c r="L6" s="39" t="str">
        <f>IF(AND('Mapa final'!$AE$11="Muy Alta",'Mapa final'!$AG$11="Leve"),CONCATENATE("R2C",'Mapa final'!$S$11),"")</f>
        <v/>
      </c>
      <c r="M6" s="39" t="str">
        <f>IF(AND('Mapa final'!$AE$11="Muy Alta",'Mapa final'!$AG$11="Leve"),CONCATENATE("R2C",'Mapa final'!$S$11),"")</f>
        <v/>
      </c>
      <c r="N6" s="39" t="str">
        <f>IF(AND('Mapa final'!$AE$11="Muy Alta",'Mapa final'!$AG$11="Leve"),CONCATENATE("R2C",'Mapa final'!$S$11),"")</f>
        <v/>
      </c>
      <c r="O6" s="40" t="str">
        <f>IF(AND('Mapa final'!$AE$11="Muy Alta",'Mapa final'!$AG$11="Leve"),CONCATENATE("R2C",'Mapa final'!$S$11),"")</f>
        <v/>
      </c>
      <c r="P6" s="38" t="str">
        <f>IF(AND('Mapa final'!$AE$11="Muy Alta",'Mapa final'!$AG$11="Leve"),CONCATENATE("R2C",'Mapa final'!$S$11),"")</f>
        <v/>
      </c>
      <c r="Q6" s="39" t="str">
        <f>IF(AND('Mapa final'!$AE$11="Muy Alta",'Mapa final'!$AG$11="Leve"),CONCATENATE("R2C",'Mapa final'!$S$11),"")</f>
        <v/>
      </c>
      <c r="R6" s="39" t="str">
        <f>IF(AND('Mapa final'!$AE$11="Muy Alta",'Mapa final'!$AG$11="Leve"),CONCATENATE("R2C",'Mapa final'!$S$11),"")</f>
        <v/>
      </c>
      <c r="S6" s="39" t="str">
        <f>IF(AND('Mapa final'!$AE$11="Muy Alta",'Mapa final'!$AG$11="Leve"),CONCATENATE("R2C",'Mapa final'!$S$11),"")</f>
        <v/>
      </c>
      <c r="T6" s="39" t="str">
        <f>IF(AND('Mapa final'!$AE$11="Muy Alta",'Mapa final'!$AG$11="Leve"),CONCATENATE("R2C",'Mapa final'!$S$11),"")</f>
        <v/>
      </c>
      <c r="U6" s="40" t="str">
        <f>IF(AND('Mapa final'!$AE$11="Muy Alta",'Mapa final'!$AG$11="Leve"),CONCATENATE("R2C",'Mapa final'!$S$11),"")</f>
        <v/>
      </c>
      <c r="V6" s="38" t="str">
        <f>IF(AND('Mapa final'!$AE$11="Muy Alta",'Mapa final'!$AG$11="Leve"),CONCATENATE("R2C",'Mapa final'!$S$11),"")</f>
        <v/>
      </c>
      <c r="W6" s="39" t="str">
        <f>IF(AND('Mapa final'!$AE$11="Muy Alta",'Mapa final'!$AG$11="Leve"),CONCATENATE("R2C",'Mapa final'!$S$11),"")</f>
        <v/>
      </c>
      <c r="X6" s="39" t="str">
        <f>IF(AND('Mapa final'!$AE$11="Muy Alta",'Mapa final'!$AG$11="Leve"),CONCATENATE("R2C",'Mapa final'!$S$11),"")</f>
        <v/>
      </c>
      <c r="Y6" s="39" t="str">
        <f>IF(AND('Mapa final'!$AE$11="Muy Alta",'Mapa final'!$AG$11="Leve"),CONCATENATE("R2C",'Mapa final'!$S$11),"")</f>
        <v/>
      </c>
      <c r="Z6" s="39" t="str">
        <f>IF(AND('Mapa final'!$AE$11="Muy Alta",'Mapa final'!$AG$11="Leve"),CONCATENATE("R2C",'Mapa final'!$S$11),"")</f>
        <v/>
      </c>
      <c r="AA6" s="40" t="str">
        <f>IF(AND('Mapa final'!$AE$11="Muy Alta",'Mapa final'!$AG$11="Leve"),CONCATENATE("R2C",'Mapa final'!$S$11),"")</f>
        <v/>
      </c>
      <c r="AB6" s="38" t="str">
        <f>IF(AND('Mapa final'!$AE$11="Muy Alta",'Mapa final'!$AG$11="Leve"),CONCATENATE("R2C",'Mapa final'!$S$11),"")</f>
        <v/>
      </c>
      <c r="AC6" s="39" t="str">
        <f>IF(AND('Mapa final'!$AE$11="Muy Alta",'Mapa final'!$AG$11="Leve"),CONCATENATE("R2C",'Mapa final'!$S$11),"")</f>
        <v/>
      </c>
      <c r="AD6" s="39" t="str">
        <f>IF(AND('Mapa final'!$AE$11="Muy Alta",'Mapa final'!$AG$11="Leve"),CONCATENATE("R2C",'Mapa final'!$S$11),"")</f>
        <v/>
      </c>
      <c r="AE6" s="39" t="str">
        <f>IF(AND('Mapa final'!$AE$11="Muy Alta",'Mapa final'!$AG$11="Leve"),CONCATENATE("R2C",'Mapa final'!$S$11),"")</f>
        <v/>
      </c>
      <c r="AF6" s="39" t="str">
        <f>IF(AND('Mapa final'!$AE$11="Muy Alta",'Mapa final'!$AG$11="Leve"),CONCATENATE("R2C",'Mapa final'!$S$11),"")</f>
        <v/>
      </c>
      <c r="AG6" s="39" t="str">
        <f>IF(AND('Mapa final'!$AE$11="Muy Alta",'Mapa final'!$AG$11="Leve"),CONCATENATE("R2C",'Mapa final'!$S$11),"")</f>
        <v/>
      </c>
      <c r="AH6" s="41" t="str">
        <f>IF(AND('Mapa final'!$AE$11="Muy Alta",'Mapa final'!$AG$11="Catastrófico"),CONCATENATE("R2C",'Mapa final'!$S$11),"")</f>
        <v/>
      </c>
      <c r="AI6" s="42" t="str">
        <f>IF(AND('Mapa final'!$AE$11="Muy Alta",'Mapa final'!$AG$11="Catastrófico"),CONCATENATE("R2C",'Mapa final'!$S$11),"")</f>
        <v/>
      </c>
      <c r="AJ6" s="42" t="str">
        <f>IF(AND('Mapa final'!$AE$11="Muy Alta",'Mapa final'!$AG$11="Catastrófico"),CONCATENATE("R2C",'Mapa final'!$S$11),"")</f>
        <v/>
      </c>
      <c r="AK6" s="42" t="str">
        <f>IF(AND('Mapa final'!$AE$11="Muy Alta",'Mapa final'!$AG$11="Catastrófico"),CONCATENATE("R2C",'Mapa final'!$S$11),"")</f>
        <v/>
      </c>
      <c r="AL6" s="42" t="str">
        <f>IF(AND('Mapa final'!$AE$11="Muy Alta",'Mapa final'!$AG$11="Catastrófico"),CONCATENATE("R2C",'Mapa final'!$S$11),"")</f>
        <v/>
      </c>
      <c r="AM6" s="43" t="str">
        <f>IF(AND('Mapa final'!$AE$11="Muy Alta",'Mapa final'!$AG$11="Catastrófico"),CONCATENATE("R2C",'Mapa final'!$S$11),"")</f>
        <v/>
      </c>
      <c r="AN6" s="70"/>
      <c r="AO6" s="332" t="s">
        <v>78</v>
      </c>
      <c r="AP6" s="333"/>
      <c r="AQ6" s="333"/>
      <c r="AR6" s="333"/>
      <c r="AS6" s="333"/>
      <c r="AT6" s="334"/>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30"/>
      <c r="C7" s="230"/>
      <c r="D7" s="231"/>
      <c r="E7" s="329"/>
      <c r="F7" s="328"/>
      <c r="G7" s="328"/>
      <c r="H7" s="328"/>
      <c r="I7" s="328"/>
      <c r="J7" s="44" t="str">
        <f>IF(AND('Mapa final'!$AE$11="Muy Alta",'Mapa final'!$AG$11="Leve"),CONCATENATE("R2C",'Mapa final'!$S$11),"")</f>
        <v/>
      </c>
      <c r="K7" s="147" t="str">
        <f>IF(AND('Mapa final'!$AE$11="Muy Alta",'Mapa final'!$AG$11="Leve"),CONCATENATE("R2C",'Mapa final'!$S$11),"")</f>
        <v/>
      </c>
      <c r="L7" s="147" t="str">
        <f>IF(AND('Mapa final'!$AE$11="Muy Alta",'Mapa final'!$AG$11="Leve"),CONCATENATE("R2C",'Mapa final'!$S$11),"")</f>
        <v/>
      </c>
      <c r="M7" s="147" t="str">
        <f>IF(AND('Mapa final'!$AE$11="Muy Alta",'Mapa final'!$AG$11="Leve"),CONCATENATE("R2C",'Mapa final'!$S$11),"")</f>
        <v/>
      </c>
      <c r="N7" s="147" t="str">
        <f>IF(AND('Mapa final'!$AE$11="Muy Alta",'Mapa final'!$AG$11="Leve"),CONCATENATE("R2C",'Mapa final'!$S$11),"")</f>
        <v/>
      </c>
      <c r="O7" s="45" t="str">
        <f>IF(AND('Mapa final'!$AE$11="Muy Alta",'Mapa final'!$AG$11="Leve"),CONCATENATE("R2C",'Mapa final'!$S$11),"")</f>
        <v/>
      </c>
      <c r="P7" s="44" t="str">
        <f>IF(AND('Mapa final'!$AE$11="Muy Alta",'Mapa final'!$AG$11="Leve"),CONCATENATE("R2C",'Mapa final'!$S$11),"")</f>
        <v/>
      </c>
      <c r="Q7" s="147" t="str">
        <f>IF(AND('Mapa final'!$AE$11="Muy Alta",'Mapa final'!$AG$11="Leve"),CONCATENATE("R2C",'Mapa final'!$S$11),"")</f>
        <v/>
      </c>
      <c r="R7" s="147" t="str">
        <f>IF(AND('Mapa final'!$AE$11="Muy Alta",'Mapa final'!$AG$11="Leve"),CONCATENATE("R2C",'Mapa final'!$S$11),"")</f>
        <v/>
      </c>
      <c r="S7" s="147" t="str">
        <f>IF(AND('Mapa final'!$AE$11="Muy Alta",'Mapa final'!$AG$11="Leve"),CONCATENATE("R2C",'Mapa final'!$S$11),"")</f>
        <v/>
      </c>
      <c r="T7" s="147" t="str">
        <f>IF(AND('Mapa final'!$AE$11="Muy Alta",'Mapa final'!$AG$11="Leve"),CONCATENATE("R2C",'Mapa final'!$S$11),"")</f>
        <v/>
      </c>
      <c r="U7" s="45" t="str">
        <f>IF(AND('Mapa final'!$AE$11="Muy Alta",'Mapa final'!$AG$11="Leve"),CONCATENATE("R2C",'Mapa final'!$S$11),"")</f>
        <v/>
      </c>
      <c r="V7" s="44" t="str">
        <f>IF(AND('Mapa final'!$AE$11="Muy Alta",'Mapa final'!$AG$11="Leve"),CONCATENATE("R2C",'Mapa final'!$S$11),"")</f>
        <v/>
      </c>
      <c r="W7" s="147" t="str">
        <f>IF(AND('Mapa final'!$AE$11="Muy Alta",'Mapa final'!$AG$11="Leve"),CONCATENATE("R2C",'Mapa final'!$S$11),"")</f>
        <v/>
      </c>
      <c r="X7" s="147" t="str">
        <f>IF(AND('Mapa final'!$AE$11="Muy Alta",'Mapa final'!$AG$11="Leve"),CONCATENATE("R2C",'Mapa final'!$S$11),"")</f>
        <v/>
      </c>
      <c r="Y7" s="147" t="str">
        <f>IF(AND('Mapa final'!$AE$11="Muy Alta",'Mapa final'!$AG$11="Leve"),CONCATENATE("R2C",'Mapa final'!$S$11),"")</f>
        <v/>
      </c>
      <c r="Z7" s="147" t="str">
        <f>IF(AND('Mapa final'!$AE$11="Muy Alta",'Mapa final'!$AG$11="Leve"),CONCATENATE("R2C",'Mapa final'!$S$11),"")</f>
        <v/>
      </c>
      <c r="AA7" s="45" t="str">
        <f>IF(AND('Mapa final'!$AE$11="Muy Alta",'Mapa final'!$AG$11="Leve"),CONCATENATE("R2C",'Mapa final'!$S$11),"")</f>
        <v/>
      </c>
      <c r="AB7" s="44" t="str">
        <f>IF(AND('Mapa final'!$AE$11="Muy Alta",'Mapa final'!$AG$11="Leve"),CONCATENATE("R2C",'Mapa final'!$S$11),"")</f>
        <v/>
      </c>
      <c r="AC7" s="147" t="str">
        <f>IF(AND('Mapa final'!$AE$11="Muy Alta",'Mapa final'!$AG$11="Leve"),CONCATENATE("R2C",'Mapa final'!$S$11),"")</f>
        <v/>
      </c>
      <c r="AD7" s="147" t="str">
        <f>IF(AND('Mapa final'!$AE$11="Muy Alta",'Mapa final'!$AG$11="Leve"),CONCATENATE("R2C",'Mapa final'!$S$11),"")</f>
        <v/>
      </c>
      <c r="AE7" s="147" t="str">
        <f>IF(AND('Mapa final'!$AE$11="Muy Alta",'Mapa final'!$AG$11="Leve"),CONCATENATE("R2C",'Mapa final'!$S$11),"")</f>
        <v/>
      </c>
      <c r="AF7" s="147" t="str">
        <f>IF(AND('Mapa final'!$AE$11="Muy Alta",'Mapa final'!$AG$11="Leve"),CONCATENATE("R2C",'Mapa final'!$S$11),"")</f>
        <v/>
      </c>
      <c r="AG7" s="147" t="str">
        <f>IF(AND('Mapa final'!$AE$11="Muy Alta",'Mapa final'!$AG$11="Leve"),CONCATENATE("R2C",'Mapa final'!$S$11),"")</f>
        <v/>
      </c>
      <c r="AH7" s="46" t="str">
        <f>IF(AND('Mapa final'!$AE$11="Muy Alta",'Mapa final'!$AG$11="Catastrófico"),CONCATENATE("R2C",'Mapa final'!$S$11),"")</f>
        <v/>
      </c>
      <c r="AI7" s="149" t="str">
        <f>IF(AND('Mapa final'!$AE$11="Muy Alta",'Mapa final'!$AG$11="Catastrófico"),CONCATENATE("R2C",'Mapa final'!$S$11),"")</f>
        <v/>
      </c>
      <c r="AJ7" s="149" t="str">
        <f>IF(AND('Mapa final'!$AE$11="Muy Alta",'Mapa final'!$AG$11="Catastrófico"),CONCATENATE("R2C",'Mapa final'!$S$11),"")</f>
        <v/>
      </c>
      <c r="AK7" s="149" t="str">
        <f>IF(AND('Mapa final'!$AE$11="Muy Alta",'Mapa final'!$AG$11="Catastrófico"),CONCATENATE("R2C",'Mapa final'!$S$11),"")</f>
        <v/>
      </c>
      <c r="AL7" s="149" t="str">
        <f>IF(AND('Mapa final'!$AE$11="Muy Alta",'Mapa final'!$AG$11="Catastrófico"),CONCATENATE("R2C",'Mapa final'!$S$11),"")</f>
        <v/>
      </c>
      <c r="AM7" s="47" t="str">
        <f>IF(AND('Mapa final'!$AE$11="Muy Alta",'Mapa final'!$AG$11="Catastrófico"),CONCATENATE("R2C",'Mapa final'!$S$11),"")</f>
        <v/>
      </c>
      <c r="AN7" s="70"/>
      <c r="AO7" s="335"/>
      <c r="AP7" s="336"/>
      <c r="AQ7" s="336"/>
      <c r="AR7" s="336"/>
      <c r="AS7" s="336"/>
      <c r="AT7" s="337"/>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30"/>
      <c r="C8" s="230"/>
      <c r="D8" s="231"/>
      <c r="E8" s="329"/>
      <c r="F8" s="328"/>
      <c r="G8" s="328"/>
      <c r="H8" s="328"/>
      <c r="I8" s="328"/>
      <c r="J8" s="44" t="str">
        <f>IF(AND('Mapa final'!$AE$11="Muy Alta",'Mapa final'!$AG$11="Leve"),CONCATENATE("R2C",'Mapa final'!$S$11),"")</f>
        <v/>
      </c>
      <c r="K8" s="147" t="str">
        <f>IF(AND('Mapa final'!$AE$11="Muy Alta",'Mapa final'!$AG$11="Leve"),CONCATENATE("R2C",'Mapa final'!$S$11),"")</f>
        <v/>
      </c>
      <c r="L8" s="147" t="str">
        <f>IF(AND('Mapa final'!$AE$11="Muy Alta",'Mapa final'!$AG$11="Leve"),CONCATENATE("R2C",'Mapa final'!$S$11),"")</f>
        <v/>
      </c>
      <c r="M8" s="147" t="str">
        <f>IF(AND('Mapa final'!$AE$11="Muy Alta",'Mapa final'!$AG$11="Leve"),CONCATENATE("R2C",'Mapa final'!$S$11),"")</f>
        <v/>
      </c>
      <c r="N8" s="147" t="str">
        <f>IF(AND('Mapa final'!$AE$11="Muy Alta",'Mapa final'!$AG$11="Leve"),CONCATENATE("R2C",'Mapa final'!$S$11),"")</f>
        <v/>
      </c>
      <c r="O8" s="45" t="str">
        <f>IF(AND('Mapa final'!$AE$11="Muy Alta",'Mapa final'!$AG$11="Leve"),CONCATENATE("R2C",'Mapa final'!$S$11),"")</f>
        <v/>
      </c>
      <c r="P8" s="44" t="str">
        <f>IF(AND('Mapa final'!$AE$11="Muy Alta",'Mapa final'!$AG$11="Leve"),CONCATENATE("R2C",'Mapa final'!$S$11),"")</f>
        <v/>
      </c>
      <c r="Q8" s="147" t="str">
        <f>IF(AND('Mapa final'!$AE$11="Muy Alta",'Mapa final'!$AG$11="Leve"),CONCATENATE("R2C",'Mapa final'!$S$11),"")</f>
        <v/>
      </c>
      <c r="R8" s="147" t="str">
        <f>IF(AND('Mapa final'!$AE$11="Muy Alta",'Mapa final'!$AG$11="Leve"),CONCATENATE("R2C",'Mapa final'!$S$11),"")</f>
        <v/>
      </c>
      <c r="S8" s="147" t="str">
        <f>IF(AND('Mapa final'!$AE$11="Muy Alta",'Mapa final'!$AG$11="Leve"),CONCATENATE("R2C",'Mapa final'!$S$11),"")</f>
        <v/>
      </c>
      <c r="T8" s="147" t="str">
        <f>IF(AND('Mapa final'!$AE$11="Muy Alta",'Mapa final'!$AG$11="Leve"),CONCATENATE("R2C",'Mapa final'!$S$11),"")</f>
        <v/>
      </c>
      <c r="U8" s="45" t="str">
        <f>IF(AND('Mapa final'!$AE$11="Muy Alta",'Mapa final'!$AG$11="Leve"),CONCATENATE("R2C",'Mapa final'!$S$11),"")</f>
        <v/>
      </c>
      <c r="V8" s="44" t="str">
        <f>IF(AND('Mapa final'!$AE$11="Muy Alta",'Mapa final'!$AG$11="Leve"),CONCATENATE("R2C",'Mapa final'!$S$11),"")</f>
        <v/>
      </c>
      <c r="W8" s="147" t="str">
        <f>IF(AND('Mapa final'!$AE$11="Muy Alta",'Mapa final'!$AG$11="Leve"),CONCATENATE("R2C",'Mapa final'!$S$11),"")</f>
        <v/>
      </c>
      <c r="X8" s="147" t="str">
        <f>IF(AND('Mapa final'!$AE$11="Muy Alta",'Mapa final'!$AG$11="Leve"),CONCATENATE("R2C",'Mapa final'!$S$11),"")</f>
        <v/>
      </c>
      <c r="Y8" s="147" t="str">
        <f>IF(AND('Mapa final'!$AE$11="Muy Alta",'Mapa final'!$AG$11="Leve"),CONCATENATE("R2C",'Mapa final'!$S$11),"")</f>
        <v/>
      </c>
      <c r="Z8" s="147" t="str">
        <f>IF(AND('Mapa final'!$AE$11="Muy Alta",'Mapa final'!$AG$11="Leve"),CONCATENATE("R2C",'Mapa final'!$S$11),"")</f>
        <v/>
      </c>
      <c r="AA8" s="45" t="str">
        <f>IF(AND('Mapa final'!$AE$11="Muy Alta",'Mapa final'!$AG$11="Leve"),CONCATENATE("R2C",'Mapa final'!$S$11),"")</f>
        <v/>
      </c>
      <c r="AB8" s="44" t="str">
        <f>IF(AND('Mapa final'!$AE$11="Muy Alta",'Mapa final'!$AG$11="Leve"),CONCATENATE("R2C",'Mapa final'!$S$11),"")</f>
        <v/>
      </c>
      <c r="AC8" s="147" t="str">
        <f>IF(AND('Mapa final'!$AE$11="Muy Alta",'Mapa final'!$AG$11="Leve"),CONCATENATE("R2C",'Mapa final'!$S$11),"")</f>
        <v/>
      </c>
      <c r="AD8" s="147" t="str">
        <f>IF(AND('Mapa final'!$AE$11="Muy Alta",'Mapa final'!$AG$11="Leve"),CONCATENATE("R2C",'Mapa final'!$S$11),"")</f>
        <v/>
      </c>
      <c r="AE8" s="147" t="str">
        <f>IF(AND('Mapa final'!$AE$11="Muy Alta",'Mapa final'!$AG$11="Leve"),CONCATENATE("R2C",'Mapa final'!$S$11),"")</f>
        <v/>
      </c>
      <c r="AF8" s="147" t="str">
        <f>IF(AND('Mapa final'!$AE$11="Muy Alta",'Mapa final'!$AG$11="Leve"),CONCATENATE("R2C",'Mapa final'!$S$11),"")</f>
        <v/>
      </c>
      <c r="AG8" s="147" t="str">
        <f>IF(AND('Mapa final'!$AE$11="Muy Alta",'Mapa final'!$AG$11="Leve"),CONCATENATE("R2C",'Mapa final'!$S$11),"")</f>
        <v/>
      </c>
      <c r="AH8" s="46" t="str">
        <f>IF(AND('Mapa final'!$AE$11="Muy Alta",'Mapa final'!$AG$11="Catastrófico"),CONCATENATE("R2C",'Mapa final'!$S$11),"")</f>
        <v/>
      </c>
      <c r="AI8" s="149" t="str">
        <f>IF(AND('Mapa final'!$AE$11="Muy Alta",'Mapa final'!$AG$11="Catastrófico"),CONCATENATE("R2C",'Mapa final'!$S$11),"")</f>
        <v/>
      </c>
      <c r="AJ8" s="149" t="str">
        <f>IF(AND('Mapa final'!$AE$11="Muy Alta",'Mapa final'!$AG$11="Catastrófico"),CONCATENATE("R2C",'Mapa final'!$S$11),"")</f>
        <v/>
      </c>
      <c r="AK8" s="149" t="str">
        <f>IF(AND('Mapa final'!$AE$11="Muy Alta",'Mapa final'!$AG$11="Catastrófico"),CONCATENATE("R2C",'Mapa final'!$S$11),"")</f>
        <v/>
      </c>
      <c r="AL8" s="149" t="str">
        <f>IF(AND('Mapa final'!$AE$11="Muy Alta",'Mapa final'!$AG$11="Catastrófico"),CONCATENATE("R2C",'Mapa final'!$S$11),"")</f>
        <v/>
      </c>
      <c r="AM8" s="47" t="str">
        <f>IF(AND('Mapa final'!$AE$11="Muy Alta",'Mapa final'!$AG$11="Catastrófico"),CONCATENATE("R2C",'Mapa final'!$S$11),"")</f>
        <v/>
      </c>
      <c r="AN8" s="70"/>
      <c r="AO8" s="335"/>
      <c r="AP8" s="336"/>
      <c r="AQ8" s="336"/>
      <c r="AR8" s="336"/>
      <c r="AS8" s="336"/>
      <c r="AT8" s="337"/>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30"/>
      <c r="C9" s="230"/>
      <c r="D9" s="231"/>
      <c r="E9" s="329"/>
      <c r="F9" s="328"/>
      <c r="G9" s="328"/>
      <c r="H9" s="328"/>
      <c r="I9" s="328"/>
      <c r="J9" s="44" t="str">
        <f>IF(AND('Mapa final'!$AE$11="Muy Alta",'Mapa final'!$AG$11="Leve"),CONCATENATE("R2C",'Mapa final'!$S$11),"")</f>
        <v/>
      </c>
      <c r="K9" s="147" t="str">
        <f>IF(AND('Mapa final'!$AE$11="Muy Alta",'Mapa final'!$AG$11="Leve"),CONCATENATE("R2C",'Mapa final'!$S$11),"")</f>
        <v/>
      </c>
      <c r="L9" s="147" t="str">
        <f>IF(AND('Mapa final'!$AE$11="Muy Alta",'Mapa final'!$AG$11="Leve"),CONCATENATE("R2C",'Mapa final'!$S$11),"")</f>
        <v/>
      </c>
      <c r="M9" s="147" t="str">
        <f>IF(AND('Mapa final'!$AE$11="Muy Alta",'Mapa final'!$AG$11="Leve"),CONCATENATE("R2C",'Mapa final'!$S$11),"")</f>
        <v/>
      </c>
      <c r="N9" s="147" t="str">
        <f>IF(AND('Mapa final'!$AE$11="Muy Alta",'Mapa final'!$AG$11="Leve"),CONCATENATE("R2C",'Mapa final'!$S$11),"")</f>
        <v/>
      </c>
      <c r="O9" s="45" t="str">
        <f>IF(AND('Mapa final'!$AE$11="Muy Alta",'Mapa final'!$AG$11="Leve"),CONCATENATE("R2C",'Mapa final'!$S$11),"")</f>
        <v/>
      </c>
      <c r="P9" s="44" t="str">
        <f>IF(AND('Mapa final'!$AE$11="Muy Alta",'Mapa final'!$AG$11="Leve"),CONCATENATE("R2C",'Mapa final'!$S$11),"")</f>
        <v/>
      </c>
      <c r="Q9" s="147" t="str">
        <f>IF(AND('Mapa final'!$AE$11="Muy Alta",'Mapa final'!$AG$11="Leve"),CONCATENATE("R2C",'Mapa final'!$S$11),"")</f>
        <v/>
      </c>
      <c r="R9" s="147" t="str">
        <f>IF(AND('Mapa final'!$AE$11="Muy Alta",'Mapa final'!$AG$11="Leve"),CONCATENATE("R2C",'Mapa final'!$S$11),"")</f>
        <v/>
      </c>
      <c r="S9" s="147" t="str">
        <f>IF(AND('Mapa final'!$AE$11="Muy Alta",'Mapa final'!$AG$11="Leve"),CONCATENATE("R2C",'Mapa final'!$S$11),"")</f>
        <v/>
      </c>
      <c r="T9" s="147" t="str">
        <f>IF(AND('Mapa final'!$AE$11="Muy Alta",'Mapa final'!$AG$11="Leve"),CONCATENATE("R2C",'Mapa final'!$S$11),"")</f>
        <v/>
      </c>
      <c r="U9" s="45" t="str">
        <f>IF(AND('Mapa final'!$AE$11="Muy Alta",'Mapa final'!$AG$11="Leve"),CONCATENATE("R2C",'Mapa final'!$S$11),"")</f>
        <v/>
      </c>
      <c r="V9" s="44" t="str">
        <f>IF(AND('Mapa final'!$AE$11="Muy Alta",'Mapa final'!$AG$11="Leve"),CONCATENATE("R2C",'Mapa final'!$S$11),"")</f>
        <v/>
      </c>
      <c r="W9" s="147" t="str">
        <f>IF(AND('Mapa final'!$AE$11="Muy Alta",'Mapa final'!$AG$11="Leve"),CONCATENATE("R2C",'Mapa final'!$S$11),"")</f>
        <v/>
      </c>
      <c r="X9" s="147" t="str">
        <f>IF(AND('Mapa final'!$AE$11="Muy Alta",'Mapa final'!$AG$11="Leve"),CONCATENATE("R2C",'Mapa final'!$S$11),"")</f>
        <v/>
      </c>
      <c r="Y9" s="147" t="str">
        <f>IF(AND('Mapa final'!$AE$11="Muy Alta",'Mapa final'!$AG$11="Leve"),CONCATENATE("R2C",'Mapa final'!$S$11),"")</f>
        <v/>
      </c>
      <c r="Z9" s="147" t="str">
        <f>IF(AND('Mapa final'!$AE$11="Muy Alta",'Mapa final'!$AG$11="Leve"),CONCATENATE("R2C",'Mapa final'!$S$11),"")</f>
        <v/>
      </c>
      <c r="AA9" s="45" t="str">
        <f>IF(AND('Mapa final'!$AE$11="Muy Alta",'Mapa final'!$AG$11="Leve"),CONCATENATE("R2C",'Mapa final'!$S$11),"")</f>
        <v/>
      </c>
      <c r="AB9" s="44" t="str">
        <f>IF(AND('Mapa final'!$AE$11="Muy Alta",'Mapa final'!$AG$11="Leve"),CONCATENATE("R2C",'Mapa final'!$S$11),"")</f>
        <v/>
      </c>
      <c r="AC9" s="147" t="str">
        <f>IF(AND('Mapa final'!$AE$11="Muy Alta",'Mapa final'!$AG$11="Leve"),CONCATENATE("R2C",'Mapa final'!$S$11),"")</f>
        <v/>
      </c>
      <c r="AD9" s="147" t="str">
        <f>IF(AND('Mapa final'!$AE$11="Muy Alta",'Mapa final'!$AG$11="Leve"),CONCATENATE("R2C",'Mapa final'!$S$11),"")</f>
        <v/>
      </c>
      <c r="AE9" s="147" t="str">
        <f>IF(AND('Mapa final'!$AE$11="Muy Alta",'Mapa final'!$AG$11="Leve"),CONCATENATE("R2C",'Mapa final'!$S$11),"")</f>
        <v/>
      </c>
      <c r="AF9" s="147" t="str">
        <f>IF(AND('Mapa final'!$AE$11="Muy Alta",'Mapa final'!$AG$11="Leve"),CONCATENATE("R2C",'Mapa final'!$S$11),"")</f>
        <v/>
      </c>
      <c r="AG9" s="147" t="str">
        <f>IF(AND('Mapa final'!$AE$11="Muy Alta",'Mapa final'!$AG$11="Leve"),CONCATENATE("R2C",'Mapa final'!$S$11),"")</f>
        <v/>
      </c>
      <c r="AH9" s="46" t="str">
        <f>IF(AND('Mapa final'!$AE$11="Muy Alta",'Mapa final'!$AG$11="Catastrófico"),CONCATENATE("R2C",'Mapa final'!$S$11),"")</f>
        <v/>
      </c>
      <c r="AI9" s="149" t="str">
        <f>IF(AND('Mapa final'!$AE$11="Muy Alta",'Mapa final'!$AG$11="Catastrófico"),CONCATENATE("R2C",'Mapa final'!$S$11),"")</f>
        <v/>
      </c>
      <c r="AJ9" s="149" t="str">
        <f>IF(AND('Mapa final'!$AE$11="Muy Alta",'Mapa final'!$AG$11="Catastrófico"),CONCATENATE("R2C",'Mapa final'!$S$11),"")</f>
        <v/>
      </c>
      <c r="AK9" s="149" t="str">
        <f>IF(AND('Mapa final'!$AE$11="Muy Alta",'Mapa final'!$AG$11="Catastrófico"),CONCATENATE("R2C",'Mapa final'!$S$11),"")</f>
        <v/>
      </c>
      <c r="AL9" s="149" t="str">
        <f>IF(AND('Mapa final'!$AE$11="Muy Alta",'Mapa final'!$AG$11="Catastrófico"),CONCATENATE("R2C",'Mapa final'!$S$11),"")</f>
        <v/>
      </c>
      <c r="AM9" s="47" t="str">
        <f>IF(AND('Mapa final'!$AE$11="Muy Alta",'Mapa final'!$AG$11="Catastrófico"),CONCATENATE("R2C",'Mapa final'!$S$11),"")</f>
        <v/>
      </c>
      <c r="AN9" s="70"/>
      <c r="AO9" s="335"/>
      <c r="AP9" s="336"/>
      <c r="AQ9" s="336"/>
      <c r="AR9" s="336"/>
      <c r="AS9" s="336"/>
      <c r="AT9" s="337"/>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30"/>
      <c r="C10" s="230"/>
      <c r="D10" s="231"/>
      <c r="E10" s="329"/>
      <c r="F10" s="328"/>
      <c r="G10" s="328"/>
      <c r="H10" s="328"/>
      <c r="I10" s="328"/>
      <c r="J10" s="44" t="str">
        <f>IF(AND('Mapa final'!$AE$11="Muy Alta",'Mapa final'!$AG$11="Leve"),CONCATENATE("R2C",'Mapa final'!$S$11),"")</f>
        <v/>
      </c>
      <c r="K10" s="147" t="str">
        <f>IF(AND('Mapa final'!$AE$11="Muy Alta",'Mapa final'!$AG$11="Leve"),CONCATENATE("R2C",'Mapa final'!$S$11),"")</f>
        <v/>
      </c>
      <c r="L10" s="147" t="str">
        <f>IF(AND('Mapa final'!$AE$11="Muy Alta",'Mapa final'!$AG$11="Leve"),CONCATENATE("R2C",'Mapa final'!$S$11),"")</f>
        <v/>
      </c>
      <c r="M10" s="147" t="str">
        <f>IF(AND('Mapa final'!$AE$11="Muy Alta",'Mapa final'!$AG$11="Leve"),CONCATENATE("R2C",'Mapa final'!$S$11),"")</f>
        <v/>
      </c>
      <c r="N10" s="147" t="str">
        <f>IF(AND('Mapa final'!$AE$11="Muy Alta",'Mapa final'!$AG$11="Leve"),CONCATENATE("R2C",'Mapa final'!$S$11),"")</f>
        <v/>
      </c>
      <c r="O10" s="45" t="str">
        <f>IF(AND('Mapa final'!$AE$11="Muy Alta",'Mapa final'!$AG$11="Leve"),CONCATENATE("R2C",'Mapa final'!$S$11),"")</f>
        <v/>
      </c>
      <c r="P10" s="44" t="str">
        <f>IF(AND('Mapa final'!$AE$11="Muy Alta",'Mapa final'!$AG$11="Leve"),CONCATENATE("R2C",'Mapa final'!$S$11),"")</f>
        <v/>
      </c>
      <c r="Q10" s="147" t="str">
        <f>IF(AND('Mapa final'!$AE$11="Muy Alta",'Mapa final'!$AG$11="Leve"),CONCATENATE("R2C",'Mapa final'!$S$11),"")</f>
        <v/>
      </c>
      <c r="R10" s="147" t="str">
        <f>IF(AND('Mapa final'!$AE$11="Muy Alta",'Mapa final'!$AG$11="Leve"),CONCATENATE("R2C",'Mapa final'!$S$11),"")</f>
        <v/>
      </c>
      <c r="S10" s="147" t="str">
        <f>IF(AND('Mapa final'!$AE$11="Muy Alta",'Mapa final'!$AG$11="Leve"),CONCATENATE("R2C",'Mapa final'!$S$11),"")</f>
        <v/>
      </c>
      <c r="T10" s="147" t="str">
        <f>IF(AND('Mapa final'!$AE$11="Muy Alta",'Mapa final'!$AG$11="Leve"),CONCATENATE("R2C",'Mapa final'!$S$11),"")</f>
        <v/>
      </c>
      <c r="U10" s="45" t="str">
        <f>IF(AND('Mapa final'!$AE$11="Muy Alta",'Mapa final'!$AG$11="Leve"),CONCATENATE("R2C",'Mapa final'!$S$11),"")</f>
        <v/>
      </c>
      <c r="V10" s="44" t="str">
        <f>IF(AND('Mapa final'!$AE$11="Muy Alta",'Mapa final'!$AG$11="Leve"),CONCATENATE("R2C",'Mapa final'!$S$11),"")</f>
        <v/>
      </c>
      <c r="W10" s="147" t="str">
        <f>IF(AND('Mapa final'!$AE$11="Muy Alta",'Mapa final'!$AG$11="Leve"),CONCATENATE("R2C",'Mapa final'!$S$11),"")</f>
        <v/>
      </c>
      <c r="X10" s="147" t="str">
        <f>IF(AND('Mapa final'!$AE$11="Muy Alta",'Mapa final'!$AG$11="Leve"),CONCATENATE("R2C",'Mapa final'!$S$11),"")</f>
        <v/>
      </c>
      <c r="Y10" s="147" t="str">
        <f>IF(AND('Mapa final'!$AE$11="Muy Alta",'Mapa final'!$AG$11="Leve"),CONCATENATE("R2C",'Mapa final'!$S$11),"")</f>
        <v/>
      </c>
      <c r="Z10" s="147" t="str">
        <f>IF(AND('Mapa final'!$AE$11="Muy Alta",'Mapa final'!$AG$11="Leve"),CONCATENATE("R2C",'Mapa final'!$S$11),"")</f>
        <v/>
      </c>
      <c r="AA10" s="45" t="str">
        <f>IF(AND('Mapa final'!$AE$11="Muy Alta",'Mapa final'!$AG$11="Leve"),CONCATENATE("R2C",'Mapa final'!$S$11),"")</f>
        <v/>
      </c>
      <c r="AB10" s="44" t="str">
        <f>IF(AND('Mapa final'!$AE$11="Muy Alta",'Mapa final'!$AG$11="Leve"),CONCATENATE("R2C",'Mapa final'!$S$11),"")</f>
        <v/>
      </c>
      <c r="AC10" s="147" t="str">
        <f>IF(AND('Mapa final'!$AE$11="Muy Alta",'Mapa final'!$AG$11="Leve"),CONCATENATE("R2C",'Mapa final'!$S$11),"")</f>
        <v/>
      </c>
      <c r="AD10" s="147" t="str">
        <f>IF(AND('Mapa final'!$AE$11="Muy Alta",'Mapa final'!$AG$11="Leve"),CONCATENATE("R2C",'Mapa final'!$S$11),"")</f>
        <v/>
      </c>
      <c r="AE10" s="147" t="str">
        <f>IF(AND('Mapa final'!$AE$11="Muy Alta",'Mapa final'!$AG$11="Leve"),CONCATENATE("R2C",'Mapa final'!$S$11),"")</f>
        <v/>
      </c>
      <c r="AF10" s="147" t="str">
        <f>IF(AND('Mapa final'!$AE$11="Muy Alta",'Mapa final'!$AG$11="Leve"),CONCATENATE("R2C",'Mapa final'!$S$11),"")</f>
        <v/>
      </c>
      <c r="AG10" s="147" t="str">
        <f>IF(AND('Mapa final'!$AE$11="Muy Alta",'Mapa final'!$AG$11="Leve"),CONCATENATE("R2C",'Mapa final'!$S$11),"")</f>
        <v/>
      </c>
      <c r="AH10" s="46" t="str">
        <f>IF(AND('Mapa final'!$AE$11="Muy Alta",'Mapa final'!$AG$11="Catastrófico"),CONCATENATE("R2C",'Mapa final'!$S$11),"")</f>
        <v/>
      </c>
      <c r="AI10" s="149" t="str">
        <f>IF(AND('Mapa final'!$AE$11="Muy Alta",'Mapa final'!$AG$11="Catastrófico"),CONCATENATE("R2C",'Mapa final'!$S$11),"")</f>
        <v/>
      </c>
      <c r="AJ10" s="149" t="str">
        <f>IF(AND('Mapa final'!$AE$11="Muy Alta",'Mapa final'!$AG$11="Catastrófico"),CONCATENATE("R2C",'Mapa final'!$S$11),"")</f>
        <v/>
      </c>
      <c r="AK10" s="149" t="str">
        <f>IF(AND('Mapa final'!$AE$11="Muy Alta",'Mapa final'!$AG$11="Catastrófico"),CONCATENATE("R2C",'Mapa final'!$S$11),"")</f>
        <v/>
      </c>
      <c r="AL10" s="149" t="str">
        <f>IF(AND('Mapa final'!$AE$11="Muy Alta",'Mapa final'!$AG$11="Catastrófico"),CONCATENATE("R2C",'Mapa final'!$S$11),"")</f>
        <v/>
      </c>
      <c r="AM10" s="47" t="str">
        <f>IF(AND('Mapa final'!$AE$11="Muy Alta",'Mapa final'!$AG$11="Catastrófico"),CONCATENATE("R2C",'Mapa final'!$S$11),"")</f>
        <v/>
      </c>
      <c r="AN10" s="70"/>
      <c r="AO10" s="335"/>
      <c r="AP10" s="336"/>
      <c r="AQ10" s="336"/>
      <c r="AR10" s="336"/>
      <c r="AS10" s="336"/>
      <c r="AT10" s="337"/>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30"/>
      <c r="C11" s="230"/>
      <c r="D11" s="231"/>
      <c r="E11" s="329"/>
      <c r="F11" s="328"/>
      <c r="G11" s="328"/>
      <c r="H11" s="328"/>
      <c r="I11" s="328"/>
      <c r="J11" s="44" t="str">
        <f>IF(AND('Mapa final'!$AE$11="Muy Alta",'Mapa final'!$AG$11="Leve"),CONCATENATE("R2C",'Mapa final'!$S$11),"")</f>
        <v/>
      </c>
      <c r="K11" s="147" t="str">
        <f>IF(AND('Mapa final'!$AE$11="Muy Alta",'Mapa final'!$AG$11="Leve"),CONCATENATE("R2C",'Mapa final'!$S$11),"")</f>
        <v/>
      </c>
      <c r="L11" s="147" t="str">
        <f>IF(AND('Mapa final'!$AE$11="Muy Alta",'Mapa final'!$AG$11="Leve"),CONCATENATE("R2C",'Mapa final'!$S$11),"")</f>
        <v/>
      </c>
      <c r="M11" s="147" t="str">
        <f>IF(AND('Mapa final'!$AE$11="Muy Alta",'Mapa final'!$AG$11="Leve"),CONCATENATE("R2C",'Mapa final'!$S$11),"")</f>
        <v/>
      </c>
      <c r="N11" s="147" t="str">
        <f>IF(AND('Mapa final'!$AE$11="Muy Alta",'Mapa final'!$AG$11="Leve"),CONCATENATE("R2C",'Mapa final'!$S$11),"")</f>
        <v/>
      </c>
      <c r="O11" s="45" t="str">
        <f>IF(AND('Mapa final'!$AE$11="Muy Alta",'Mapa final'!$AG$11="Leve"),CONCATENATE("R2C",'Mapa final'!$S$11),"")</f>
        <v/>
      </c>
      <c r="P11" s="44" t="str">
        <f>IF(AND('Mapa final'!$AE$11="Muy Alta",'Mapa final'!$AG$11="Leve"),CONCATENATE("R2C",'Mapa final'!$S$11),"")</f>
        <v/>
      </c>
      <c r="Q11" s="147" t="str">
        <f>IF(AND('Mapa final'!$AE$11="Muy Alta",'Mapa final'!$AG$11="Leve"),CONCATENATE("R2C",'Mapa final'!$S$11),"")</f>
        <v/>
      </c>
      <c r="R11" s="147" t="str">
        <f>IF(AND('Mapa final'!$AE$11="Muy Alta",'Mapa final'!$AG$11="Leve"),CONCATENATE("R2C",'Mapa final'!$S$11),"")</f>
        <v/>
      </c>
      <c r="S11" s="147" t="str">
        <f>IF(AND('Mapa final'!$AE$11="Muy Alta",'Mapa final'!$AG$11="Leve"),CONCATENATE("R2C",'Mapa final'!$S$11),"")</f>
        <v/>
      </c>
      <c r="T11" s="147" t="str">
        <f>IF(AND('Mapa final'!$AE$11="Muy Alta",'Mapa final'!$AG$11="Leve"),CONCATENATE("R2C",'Mapa final'!$S$11),"")</f>
        <v/>
      </c>
      <c r="U11" s="45" t="str">
        <f>IF(AND('Mapa final'!$AE$11="Muy Alta",'Mapa final'!$AG$11="Leve"),CONCATENATE("R2C",'Mapa final'!$S$11),"")</f>
        <v/>
      </c>
      <c r="V11" s="44" t="str">
        <f>IF(AND('Mapa final'!$AE$11="Muy Alta",'Mapa final'!$AG$11="Leve"),CONCATENATE("R2C",'Mapa final'!$S$11),"")</f>
        <v/>
      </c>
      <c r="W11" s="147" t="str">
        <f>IF(AND('Mapa final'!$AE$11="Muy Alta",'Mapa final'!$AG$11="Leve"),CONCATENATE("R2C",'Mapa final'!$S$11),"")</f>
        <v/>
      </c>
      <c r="X11" s="147" t="str">
        <f>IF(AND('Mapa final'!$AE$11="Muy Alta",'Mapa final'!$AG$11="Leve"),CONCATENATE("R2C",'Mapa final'!$S$11),"")</f>
        <v/>
      </c>
      <c r="Y11" s="147" t="str">
        <f>IF(AND('Mapa final'!$AE$11="Muy Alta",'Mapa final'!$AG$11="Leve"),CONCATENATE("R2C",'Mapa final'!$S$11),"")</f>
        <v/>
      </c>
      <c r="Z11" s="147" t="str">
        <f>IF(AND('Mapa final'!$AE$11="Muy Alta",'Mapa final'!$AG$11="Leve"),CONCATENATE("R2C",'Mapa final'!$S$11),"")</f>
        <v/>
      </c>
      <c r="AA11" s="45" t="str">
        <f>IF(AND('Mapa final'!$AE$11="Muy Alta",'Mapa final'!$AG$11="Leve"),CONCATENATE("R2C",'Mapa final'!$S$11),"")</f>
        <v/>
      </c>
      <c r="AB11" s="44" t="str">
        <f>IF(AND('Mapa final'!$AE$11="Muy Alta",'Mapa final'!$AG$11="Leve"),CONCATENATE("R2C",'Mapa final'!$S$11),"")</f>
        <v/>
      </c>
      <c r="AC11" s="147" t="str">
        <f>IF(AND('Mapa final'!$AE$11="Muy Alta",'Mapa final'!$AG$11="Leve"),CONCATENATE("R2C",'Mapa final'!$S$11),"")</f>
        <v/>
      </c>
      <c r="AD11" s="147" t="str">
        <f>IF(AND('Mapa final'!$AE$11="Muy Alta",'Mapa final'!$AG$11="Leve"),CONCATENATE("R2C",'Mapa final'!$S$11),"")</f>
        <v/>
      </c>
      <c r="AE11" s="147" t="str">
        <f>IF(AND('Mapa final'!$AE$11="Muy Alta",'Mapa final'!$AG$11="Leve"),CONCATENATE("R2C",'Mapa final'!$S$11),"")</f>
        <v/>
      </c>
      <c r="AF11" s="147" t="str">
        <f>IF(AND('Mapa final'!$AE$11="Muy Alta",'Mapa final'!$AG$11="Leve"),CONCATENATE("R2C",'Mapa final'!$S$11),"")</f>
        <v/>
      </c>
      <c r="AG11" s="147" t="str">
        <f>IF(AND('Mapa final'!$AE$11="Muy Alta",'Mapa final'!$AG$11="Leve"),CONCATENATE("R2C",'Mapa final'!$S$11),"")</f>
        <v/>
      </c>
      <c r="AH11" s="46" t="str">
        <f>IF(AND('Mapa final'!$AE$11="Muy Alta",'Mapa final'!$AG$11="Catastrófico"),CONCATENATE("R2C",'Mapa final'!$S$11),"")</f>
        <v/>
      </c>
      <c r="AI11" s="149" t="str">
        <f>IF(AND('Mapa final'!$AE$11="Muy Alta",'Mapa final'!$AG$11="Catastrófico"),CONCATENATE("R2C",'Mapa final'!$S$11),"")</f>
        <v/>
      </c>
      <c r="AJ11" s="149" t="str">
        <f>IF(AND('Mapa final'!$AE$11="Muy Alta",'Mapa final'!$AG$11="Catastrófico"),CONCATENATE("R2C",'Mapa final'!$S$11),"")</f>
        <v/>
      </c>
      <c r="AK11" s="149" t="str">
        <f>IF(AND('Mapa final'!$AE$11="Muy Alta",'Mapa final'!$AG$11="Catastrófico"),CONCATENATE("R2C",'Mapa final'!$S$11),"")</f>
        <v/>
      </c>
      <c r="AL11" s="149" t="str">
        <f>IF(AND('Mapa final'!$AE$11="Muy Alta",'Mapa final'!$AG$11="Catastrófico"),CONCATENATE("R2C",'Mapa final'!$S$11),"")</f>
        <v/>
      </c>
      <c r="AM11" s="47" t="str">
        <f>IF(AND('Mapa final'!$AE$11="Muy Alta",'Mapa final'!$AG$11="Catastrófico"),CONCATENATE("R2C",'Mapa final'!$S$11),"")</f>
        <v/>
      </c>
      <c r="AN11" s="70"/>
      <c r="AO11" s="335"/>
      <c r="AP11" s="336"/>
      <c r="AQ11" s="336"/>
      <c r="AR11" s="336"/>
      <c r="AS11" s="336"/>
      <c r="AT11" s="337"/>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30"/>
      <c r="C12" s="230"/>
      <c r="D12" s="231"/>
      <c r="E12" s="329"/>
      <c r="F12" s="328"/>
      <c r="G12" s="328"/>
      <c r="H12" s="328"/>
      <c r="I12" s="328"/>
      <c r="J12" s="44" t="str">
        <f>IF(AND('Mapa final'!$AE$11="Muy Alta",'Mapa final'!$AG$11="Leve"),CONCATENATE("R2C",'Mapa final'!$S$11),"")</f>
        <v/>
      </c>
      <c r="K12" s="147" t="str">
        <f>IF(AND('Mapa final'!$AE$11="Muy Alta",'Mapa final'!$AG$11="Leve"),CONCATENATE("R2C",'Mapa final'!$S$11),"")</f>
        <v/>
      </c>
      <c r="L12" s="147" t="str">
        <f>IF(AND('Mapa final'!$AE$11="Muy Alta",'Mapa final'!$AG$11="Leve"),CONCATENATE("R2C",'Mapa final'!$S$11),"")</f>
        <v/>
      </c>
      <c r="M12" s="147" t="str">
        <f>IF(AND('Mapa final'!$AE$11="Muy Alta",'Mapa final'!$AG$11="Leve"),CONCATENATE("R2C",'Mapa final'!$S$11),"")</f>
        <v/>
      </c>
      <c r="N12" s="147" t="str">
        <f>IF(AND('Mapa final'!$AE$11="Muy Alta",'Mapa final'!$AG$11="Leve"),CONCATENATE("R2C",'Mapa final'!$S$11),"")</f>
        <v/>
      </c>
      <c r="O12" s="45" t="str">
        <f>IF(AND('Mapa final'!$AE$11="Muy Alta",'Mapa final'!$AG$11="Leve"),CONCATENATE("R2C",'Mapa final'!$S$11),"")</f>
        <v/>
      </c>
      <c r="P12" s="44" t="str">
        <f>IF(AND('Mapa final'!$AE$11="Muy Alta",'Mapa final'!$AG$11="Leve"),CONCATENATE("R2C",'Mapa final'!$S$11),"")</f>
        <v/>
      </c>
      <c r="Q12" s="147" t="str">
        <f>IF(AND('Mapa final'!$AE$11="Muy Alta",'Mapa final'!$AG$11="Leve"),CONCATENATE("R2C",'Mapa final'!$S$11),"")</f>
        <v/>
      </c>
      <c r="R12" s="147" t="str">
        <f>IF(AND('Mapa final'!$AE$11="Muy Alta",'Mapa final'!$AG$11="Leve"),CONCATENATE("R2C",'Mapa final'!$S$11),"")</f>
        <v/>
      </c>
      <c r="S12" s="147" t="str">
        <f>IF(AND('Mapa final'!$AE$11="Muy Alta",'Mapa final'!$AG$11="Leve"),CONCATENATE("R2C",'Mapa final'!$S$11),"")</f>
        <v/>
      </c>
      <c r="T12" s="147" t="str">
        <f>IF(AND('Mapa final'!$AE$11="Muy Alta",'Mapa final'!$AG$11="Leve"),CONCATENATE("R2C",'Mapa final'!$S$11),"")</f>
        <v/>
      </c>
      <c r="U12" s="45" t="str">
        <f>IF(AND('Mapa final'!$AE$11="Muy Alta",'Mapa final'!$AG$11="Leve"),CONCATENATE("R2C",'Mapa final'!$S$11),"")</f>
        <v/>
      </c>
      <c r="V12" s="44" t="str">
        <f>IF(AND('Mapa final'!$AE$11="Muy Alta",'Mapa final'!$AG$11="Leve"),CONCATENATE("R2C",'Mapa final'!$S$11),"")</f>
        <v/>
      </c>
      <c r="W12" s="147" t="str">
        <f>IF(AND('Mapa final'!$AE$11="Muy Alta",'Mapa final'!$AG$11="Leve"),CONCATENATE("R2C",'Mapa final'!$S$11),"")</f>
        <v/>
      </c>
      <c r="X12" s="147" t="str">
        <f>IF(AND('Mapa final'!$AE$11="Muy Alta",'Mapa final'!$AG$11="Leve"),CONCATENATE("R2C",'Mapa final'!$S$11),"")</f>
        <v/>
      </c>
      <c r="Y12" s="147" t="str">
        <f>IF(AND('Mapa final'!$AE$11="Muy Alta",'Mapa final'!$AG$11="Leve"),CONCATENATE("R2C",'Mapa final'!$S$11),"")</f>
        <v/>
      </c>
      <c r="Z12" s="147" t="str">
        <f>IF(AND('Mapa final'!$AE$11="Muy Alta",'Mapa final'!$AG$11="Leve"),CONCATENATE("R2C",'Mapa final'!$S$11),"")</f>
        <v/>
      </c>
      <c r="AA12" s="45" t="str">
        <f>IF(AND('Mapa final'!$AE$11="Muy Alta",'Mapa final'!$AG$11="Leve"),CONCATENATE("R2C",'Mapa final'!$S$11),"")</f>
        <v/>
      </c>
      <c r="AB12" s="44" t="str">
        <f>IF(AND('Mapa final'!$AE$11="Muy Alta",'Mapa final'!$AG$11="Leve"),CONCATENATE("R2C",'Mapa final'!$S$11),"")</f>
        <v/>
      </c>
      <c r="AC12" s="147" t="str">
        <f>IF(AND('Mapa final'!$AE$11="Muy Alta",'Mapa final'!$AG$11="Leve"),CONCATENATE("R2C",'Mapa final'!$S$11),"")</f>
        <v/>
      </c>
      <c r="AD12" s="147" t="str">
        <f>IF(AND('Mapa final'!$AE$11="Muy Alta",'Mapa final'!$AG$11="Leve"),CONCATENATE("R2C",'Mapa final'!$S$11),"")</f>
        <v/>
      </c>
      <c r="AE12" s="147" t="str">
        <f>IF(AND('Mapa final'!$AE$11="Muy Alta",'Mapa final'!$AG$11="Leve"),CONCATENATE("R2C",'Mapa final'!$S$11),"")</f>
        <v/>
      </c>
      <c r="AF12" s="147" t="str">
        <f>IF(AND('Mapa final'!$AE$11="Muy Alta",'Mapa final'!$AG$11="Leve"),CONCATENATE("R2C",'Mapa final'!$S$11),"")</f>
        <v/>
      </c>
      <c r="AG12" s="147" t="str">
        <f>IF(AND('Mapa final'!$AE$11="Muy Alta",'Mapa final'!$AG$11="Leve"),CONCATENATE("R2C",'Mapa final'!$S$11),"")</f>
        <v/>
      </c>
      <c r="AH12" s="46" t="str">
        <f>IF(AND('Mapa final'!$AE$11="Muy Alta",'Mapa final'!$AG$11="Catastrófico"),CONCATENATE("R2C",'Mapa final'!$S$11),"")</f>
        <v/>
      </c>
      <c r="AI12" s="149" t="str">
        <f>IF(AND('Mapa final'!$AE$11="Muy Alta",'Mapa final'!$AG$11="Catastrófico"),CONCATENATE("R2C",'Mapa final'!$S$11),"")</f>
        <v/>
      </c>
      <c r="AJ12" s="149" t="str">
        <f>IF(AND('Mapa final'!$AE$11="Muy Alta",'Mapa final'!$AG$11="Catastrófico"),CONCATENATE("R2C",'Mapa final'!$S$11),"")</f>
        <v/>
      </c>
      <c r="AK12" s="149" t="str">
        <f>IF(AND('Mapa final'!$AE$11="Muy Alta",'Mapa final'!$AG$11="Catastrófico"),CONCATENATE("R2C",'Mapa final'!$S$11),"")</f>
        <v/>
      </c>
      <c r="AL12" s="149" t="str">
        <f>IF(AND('Mapa final'!$AE$11="Muy Alta",'Mapa final'!$AG$11="Catastrófico"),CONCATENATE("R2C",'Mapa final'!$S$11),"")</f>
        <v/>
      </c>
      <c r="AM12" s="47" t="str">
        <f>IF(AND('Mapa final'!$AE$11="Muy Alta",'Mapa final'!$AG$11="Catastrófico"),CONCATENATE("R2C",'Mapa final'!$S$11),"")</f>
        <v/>
      </c>
      <c r="AN12" s="70"/>
      <c r="AO12" s="335"/>
      <c r="AP12" s="336"/>
      <c r="AQ12" s="336"/>
      <c r="AR12" s="336"/>
      <c r="AS12" s="336"/>
      <c r="AT12" s="337"/>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30"/>
      <c r="C13" s="230"/>
      <c r="D13" s="231"/>
      <c r="E13" s="329"/>
      <c r="F13" s="328"/>
      <c r="G13" s="328"/>
      <c r="H13" s="328"/>
      <c r="I13" s="328"/>
      <c r="J13" s="44" t="str">
        <f>IF(AND('Mapa final'!$AE$11="Muy Alta",'Mapa final'!$AG$11="Leve"),CONCATENATE("R2C",'Mapa final'!$S$11),"")</f>
        <v/>
      </c>
      <c r="K13" s="147" t="str">
        <f>IF(AND('Mapa final'!$AE$11="Muy Alta",'Mapa final'!$AG$11="Leve"),CONCATENATE("R2C",'Mapa final'!$S$11),"")</f>
        <v/>
      </c>
      <c r="L13" s="147" t="str">
        <f>IF(AND('Mapa final'!$AE$11="Muy Alta",'Mapa final'!$AG$11="Leve"),CONCATENATE("R2C",'Mapa final'!$S$11),"")</f>
        <v/>
      </c>
      <c r="M13" s="147" t="str">
        <f>IF(AND('Mapa final'!$AE$11="Muy Alta",'Mapa final'!$AG$11="Leve"),CONCATENATE("R2C",'Mapa final'!$S$11),"")</f>
        <v/>
      </c>
      <c r="N13" s="147" t="str">
        <f>IF(AND('Mapa final'!$AE$11="Muy Alta",'Mapa final'!$AG$11="Leve"),CONCATENATE("R2C",'Mapa final'!$S$11),"")</f>
        <v/>
      </c>
      <c r="O13" s="45" t="str">
        <f>IF(AND('Mapa final'!$AE$11="Muy Alta",'Mapa final'!$AG$11="Leve"),CONCATENATE("R2C",'Mapa final'!$S$11),"")</f>
        <v/>
      </c>
      <c r="P13" s="44" t="str">
        <f>IF(AND('Mapa final'!$AE$11="Muy Alta",'Mapa final'!$AG$11="Leve"),CONCATENATE("R2C",'Mapa final'!$S$11),"")</f>
        <v/>
      </c>
      <c r="Q13" s="147" t="str">
        <f>IF(AND('Mapa final'!$AE$11="Muy Alta",'Mapa final'!$AG$11="Leve"),CONCATENATE("R2C",'Mapa final'!$S$11),"")</f>
        <v/>
      </c>
      <c r="R13" s="147" t="str">
        <f>IF(AND('Mapa final'!$AE$11="Muy Alta",'Mapa final'!$AG$11="Leve"),CONCATENATE("R2C",'Mapa final'!$S$11),"")</f>
        <v/>
      </c>
      <c r="S13" s="147" t="str">
        <f>IF(AND('Mapa final'!$AE$11="Muy Alta",'Mapa final'!$AG$11="Leve"),CONCATENATE("R2C",'Mapa final'!$S$11),"")</f>
        <v/>
      </c>
      <c r="T13" s="147" t="str">
        <f>IF(AND('Mapa final'!$AE$11="Muy Alta",'Mapa final'!$AG$11="Leve"),CONCATENATE("R2C",'Mapa final'!$S$11),"")</f>
        <v/>
      </c>
      <c r="U13" s="45" t="str">
        <f>IF(AND('Mapa final'!$AE$11="Muy Alta",'Mapa final'!$AG$11="Leve"),CONCATENATE("R2C",'Mapa final'!$S$11),"")</f>
        <v/>
      </c>
      <c r="V13" s="44" t="str">
        <f>IF(AND('Mapa final'!$AE$11="Muy Alta",'Mapa final'!$AG$11="Leve"),CONCATENATE("R2C",'Mapa final'!$S$11),"")</f>
        <v/>
      </c>
      <c r="W13" s="147" t="str">
        <f>IF(AND('Mapa final'!$AE$11="Muy Alta",'Mapa final'!$AG$11="Leve"),CONCATENATE("R2C",'Mapa final'!$S$11),"")</f>
        <v/>
      </c>
      <c r="X13" s="147" t="str">
        <f>IF(AND('Mapa final'!$AE$11="Muy Alta",'Mapa final'!$AG$11="Leve"),CONCATENATE("R2C",'Mapa final'!$S$11),"")</f>
        <v/>
      </c>
      <c r="Y13" s="147" t="str">
        <f>IF(AND('Mapa final'!$AE$11="Muy Alta",'Mapa final'!$AG$11="Leve"),CONCATENATE("R2C",'Mapa final'!$S$11),"")</f>
        <v/>
      </c>
      <c r="Z13" s="147" t="str">
        <f>IF(AND('Mapa final'!$AE$11="Muy Alta",'Mapa final'!$AG$11="Leve"),CONCATENATE("R2C",'Mapa final'!$S$11),"")</f>
        <v/>
      </c>
      <c r="AA13" s="45" t="str">
        <f>IF(AND('Mapa final'!$AE$11="Muy Alta",'Mapa final'!$AG$11="Leve"),CONCATENATE("R2C",'Mapa final'!$S$11),"")</f>
        <v/>
      </c>
      <c r="AB13" s="44" t="str">
        <f>IF(AND('Mapa final'!$AE$11="Muy Alta",'Mapa final'!$AG$11="Leve"),CONCATENATE("R2C",'Mapa final'!$S$11),"")</f>
        <v/>
      </c>
      <c r="AC13" s="147" t="str">
        <f>IF(AND('Mapa final'!$AE$11="Muy Alta",'Mapa final'!$AG$11="Leve"),CONCATENATE("R2C",'Mapa final'!$S$11),"")</f>
        <v/>
      </c>
      <c r="AD13" s="147" t="str">
        <f>IF(AND('Mapa final'!$AE$11="Muy Alta",'Mapa final'!$AG$11="Leve"),CONCATENATE("R2C",'Mapa final'!$S$11),"")</f>
        <v/>
      </c>
      <c r="AE13" s="147" t="str">
        <f>IF(AND('Mapa final'!$AE$11="Muy Alta",'Mapa final'!$AG$11="Leve"),CONCATENATE("R2C",'Mapa final'!$S$11),"")</f>
        <v/>
      </c>
      <c r="AF13" s="147" t="str">
        <f>IF(AND('Mapa final'!$AE$11="Muy Alta",'Mapa final'!$AG$11="Leve"),CONCATENATE("R2C",'Mapa final'!$S$11),"")</f>
        <v/>
      </c>
      <c r="AG13" s="147" t="str">
        <f>IF(AND('Mapa final'!$AE$11="Muy Alta",'Mapa final'!$AG$11="Leve"),CONCATENATE("R2C",'Mapa final'!$S$11),"")</f>
        <v/>
      </c>
      <c r="AH13" s="46" t="str">
        <f>IF(AND('Mapa final'!$AE$11="Muy Alta",'Mapa final'!$AG$11="Catastrófico"),CONCATENATE("R2C",'Mapa final'!$S$11),"")</f>
        <v/>
      </c>
      <c r="AI13" s="149" t="str">
        <f>IF(AND('Mapa final'!$AE$11="Muy Alta",'Mapa final'!$AG$11="Catastrófico"),CONCATENATE("R2C",'Mapa final'!$S$11),"")</f>
        <v/>
      </c>
      <c r="AJ13" s="149" t="str">
        <f>IF(AND('Mapa final'!$AE$11="Muy Alta",'Mapa final'!$AG$11="Catastrófico"),CONCATENATE("R2C",'Mapa final'!$S$11),"")</f>
        <v/>
      </c>
      <c r="AK13" s="149" t="str">
        <f>IF(AND('Mapa final'!$AE$11="Muy Alta",'Mapa final'!$AG$11="Catastrófico"),CONCATENATE("R2C",'Mapa final'!$S$11),"")</f>
        <v/>
      </c>
      <c r="AL13" s="149" t="str">
        <f>IF(AND('Mapa final'!$AE$11="Muy Alta",'Mapa final'!$AG$11="Catastrófico"),CONCATENATE("R2C",'Mapa final'!$S$11),"")</f>
        <v/>
      </c>
      <c r="AM13" s="47" t="str">
        <f>IF(AND('Mapa final'!$AE$11="Muy Alta",'Mapa final'!$AG$11="Catastrófico"),CONCATENATE("R2C",'Mapa final'!$S$11),"")</f>
        <v/>
      </c>
      <c r="AN13" s="70"/>
      <c r="AO13" s="335"/>
      <c r="AP13" s="336"/>
      <c r="AQ13" s="336"/>
      <c r="AR13" s="336"/>
      <c r="AS13" s="336"/>
      <c r="AT13" s="337"/>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30"/>
      <c r="C14" s="230"/>
      <c r="D14" s="231"/>
      <c r="E14" s="329"/>
      <c r="F14" s="328"/>
      <c r="G14" s="328"/>
      <c r="H14" s="328"/>
      <c r="I14" s="328"/>
      <c r="J14" s="44" t="str">
        <f>IF(AND('Mapa final'!$AE$11="Muy Alta",'Mapa final'!$AG$11="Leve"),CONCATENATE("R2C",'Mapa final'!$S$11),"")</f>
        <v/>
      </c>
      <c r="K14" s="147" t="str">
        <f>IF(AND('Mapa final'!$AE$11="Muy Alta",'Mapa final'!$AG$11="Leve"),CONCATENATE("R2C",'Mapa final'!$S$11),"")</f>
        <v/>
      </c>
      <c r="L14" s="147" t="str">
        <f>IF(AND('Mapa final'!$AE$11="Muy Alta",'Mapa final'!$AG$11="Leve"),CONCATENATE("R2C",'Mapa final'!$S$11),"")</f>
        <v/>
      </c>
      <c r="M14" s="147" t="str">
        <f>IF(AND('Mapa final'!$AE$11="Muy Alta",'Mapa final'!$AG$11="Leve"),CONCATENATE("R2C",'Mapa final'!$S$11),"")</f>
        <v/>
      </c>
      <c r="N14" s="147" t="str">
        <f>IF(AND('Mapa final'!$AE$11="Muy Alta",'Mapa final'!$AG$11="Leve"),CONCATENATE("R2C",'Mapa final'!$S$11),"")</f>
        <v/>
      </c>
      <c r="O14" s="45" t="str">
        <f>IF(AND('Mapa final'!$AE$11="Muy Alta",'Mapa final'!$AG$11="Leve"),CONCATENATE("R2C",'Mapa final'!$S$11),"")</f>
        <v/>
      </c>
      <c r="P14" s="44" t="str">
        <f>IF(AND('Mapa final'!$AE$11="Muy Alta",'Mapa final'!$AG$11="Leve"),CONCATENATE("R2C",'Mapa final'!$S$11),"")</f>
        <v/>
      </c>
      <c r="Q14" s="147" t="str">
        <f>IF(AND('Mapa final'!$AE$11="Muy Alta",'Mapa final'!$AG$11="Leve"),CONCATENATE("R2C",'Mapa final'!$S$11),"")</f>
        <v/>
      </c>
      <c r="R14" s="147" t="str">
        <f>IF(AND('Mapa final'!$AE$11="Muy Alta",'Mapa final'!$AG$11="Leve"),CONCATENATE("R2C",'Mapa final'!$S$11),"")</f>
        <v/>
      </c>
      <c r="S14" s="147" t="str">
        <f>IF(AND('Mapa final'!$AE$11="Muy Alta",'Mapa final'!$AG$11="Leve"),CONCATENATE("R2C",'Mapa final'!$S$11),"")</f>
        <v/>
      </c>
      <c r="T14" s="147" t="str">
        <f>IF(AND('Mapa final'!$AE$11="Muy Alta",'Mapa final'!$AG$11="Leve"),CONCATENATE("R2C",'Mapa final'!$S$11),"")</f>
        <v/>
      </c>
      <c r="U14" s="45" t="str">
        <f>IF(AND('Mapa final'!$AE$11="Muy Alta",'Mapa final'!$AG$11="Leve"),CONCATENATE("R2C",'Mapa final'!$S$11),"")</f>
        <v/>
      </c>
      <c r="V14" s="44" t="str">
        <f>IF(AND('Mapa final'!$AE$11="Muy Alta",'Mapa final'!$AG$11="Leve"),CONCATENATE("R2C",'Mapa final'!$S$11),"")</f>
        <v/>
      </c>
      <c r="W14" s="147" t="str">
        <f>IF(AND('Mapa final'!$AE$11="Muy Alta",'Mapa final'!$AG$11="Leve"),CONCATENATE("R2C",'Mapa final'!$S$11),"")</f>
        <v/>
      </c>
      <c r="X14" s="147" t="str">
        <f>IF(AND('Mapa final'!$AE$11="Muy Alta",'Mapa final'!$AG$11="Leve"),CONCATENATE("R2C",'Mapa final'!$S$11),"")</f>
        <v/>
      </c>
      <c r="Y14" s="147" t="str">
        <f>IF(AND('Mapa final'!$AE$11="Muy Alta",'Mapa final'!$AG$11="Leve"),CONCATENATE("R2C",'Mapa final'!$S$11),"")</f>
        <v/>
      </c>
      <c r="Z14" s="147" t="str">
        <f>IF(AND('Mapa final'!$AE$11="Muy Alta",'Mapa final'!$AG$11="Leve"),CONCATENATE("R2C",'Mapa final'!$S$11),"")</f>
        <v/>
      </c>
      <c r="AA14" s="45" t="str">
        <f>IF(AND('Mapa final'!$AE$11="Muy Alta",'Mapa final'!$AG$11="Leve"),CONCATENATE("R2C",'Mapa final'!$S$11),"")</f>
        <v/>
      </c>
      <c r="AB14" s="44" t="str">
        <f>IF(AND('Mapa final'!$AE$11="Muy Alta",'Mapa final'!$AG$11="Leve"),CONCATENATE("R2C",'Mapa final'!$S$11),"")</f>
        <v/>
      </c>
      <c r="AC14" s="147" t="str">
        <f>IF(AND('Mapa final'!$AE$11="Muy Alta",'Mapa final'!$AG$11="Leve"),CONCATENATE("R2C",'Mapa final'!$S$11),"")</f>
        <v/>
      </c>
      <c r="AD14" s="147" t="str">
        <f>IF(AND('Mapa final'!$AE$11="Muy Alta",'Mapa final'!$AG$11="Leve"),CONCATENATE("R2C",'Mapa final'!$S$11),"")</f>
        <v/>
      </c>
      <c r="AE14" s="147" t="str">
        <f>IF(AND('Mapa final'!$AE$11="Muy Alta",'Mapa final'!$AG$11="Leve"),CONCATENATE("R2C",'Mapa final'!$S$11),"")</f>
        <v/>
      </c>
      <c r="AF14" s="147" t="str">
        <f>IF(AND('Mapa final'!$AE$11="Muy Alta",'Mapa final'!$AG$11="Leve"),CONCATENATE("R2C",'Mapa final'!$S$11),"")</f>
        <v/>
      </c>
      <c r="AG14" s="147" t="str">
        <f>IF(AND('Mapa final'!$AE$11="Muy Alta",'Mapa final'!$AG$11="Leve"),CONCATENATE("R2C",'Mapa final'!$S$11),"")</f>
        <v/>
      </c>
      <c r="AH14" s="46" t="str">
        <f>IF(AND('Mapa final'!$AE$11="Muy Alta",'Mapa final'!$AG$11="Catastrófico"),CONCATENATE("R2C",'Mapa final'!$S$11),"")</f>
        <v/>
      </c>
      <c r="AI14" s="149" t="str">
        <f>IF(AND('Mapa final'!$AE$11="Muy Alta",'Mapa final'!$AG$11="Catastrófico"),CONCATENATE("R2C",'Mapa final'!$S$11),"")</f>
        <v/>
      </c>
      <c r="AJ14" s="149" t="str">
        <f>IF(AND('Mapa final'!$AE$11="Muy Alta",'Mapa final'!$AG$11="Catastrófico"),CONCATENATE("R2C",'Mapa final'!$S$11),"")</f>
        <v/>
      </c>
      <c r="AK14" s="149" t="str">
        <f>IF(AND('Mapa final'!$AE$11="Muy Alta",'Mapa final'!$AG$11="Catastrófico"),CONCATENATE("R2C",'Mapa final'!$S$11),"")</f>
        <v/>
      </c>
      <c r="AL14" s="149" t="str">
        <f>IF(AND('Mapa final'!$AE$11="Muy Alta",'Mapa final'!$AG$11="Catastrófico"),CONCATENATE("R2C",'Mapa final'!$S$11),"")</f>
        <v/>
      </c>
      <c r="AM14" s="47" t="str">
        <f>IF(AND('Mapa final'!$AE$11="Muy Alta",'Mapa final'!$AG$11="Catastrófico"),CONCATENATE("R2C",'Mapa final'!$S$11),"")</f>
        <v/>
      </c>
      <c r="AN14" s="70"/>
      <c r="AO14" s="335"/>
      <c r="AP14" s="336"/>
      <c r="AQ14" s="336"/>
      <c r="AR14" s="336"/>
      <c r="AS14" s="336"/>
      <c r="AT14" s="337"/>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30"/>
      <c r="C15" s="230"/>
      <c r="D15" s="231"/>
      <c r="E15" s="330"/>
      <c r="F15" s="331"/>
      <c r="G15" s="331"/>
      <c r="H15" s="331"/>
      <c r="I15" s="331"/>
      <c r="J15" s="44" t="str">
        <f>IF(AND('Mapa final'!$AE$11="Muy Alta",'Mapa final'!$AG$11="Leve"),CONCATENATE("R2C",'Mapa final'!$S$11),"")</f>
        <v/>
      </c>
      <c r="K15" s="147" t="str">
        <f>IF(AND('Mapa final'!$AE$11="Muy Alta",'Mapa final'!$AG$11="Leve"),CONCATENATE("R2C",'Mapa final'!$S$11),"")</f>
        <v/>
      </c>
      <c r="L15" s="147" t="str">
        <f>IF(AND('Mapa final'!$AE$11="Muy Alta",'Mapa final'!$AG$11="Leve"),CONCATENATE("R2C",'Mapa final'!$S$11),"")</f>
        <v/>
      </c>
      <c r="M15" s="147" t="str">
        <f>IF(AND('Mapa final'!$AE$11="Muy Alta",'Mapa final'!$AG$11="Leve"),CONCATENATE("R2C",'Mapa final'!$S$11),"")</f>
        <v/>
      </c>
      <c r="N15" s="147" t="str">
        <f>IF(AND('Mapa final'!$AE$11="Muy Alta",'Mapa final'!$AG$11="Leve"),CONCATENATE("R2C",'Mapa final'!$S$11),"")</f>
        <v/>
      </c>
      <c r="O15" s="45" t="str">
        <f>IF(AND('Mapa final'!$AE$11="Muy Alta",'Mapa final'!$AG$11="Leve"),CONCATENATE("R2C",'Mapa final'!$S$11),"")</f>
        <v/>
      </c>
      <c r="P15" s="48" t="str">
        <f>IF(AND('Mapa final'!$AE$11="Muy Alta",'Mapa final'!$AG$11="Leve"),CONCATENATE("R2C",'Mapa final'!$S$11),"")</f>
        <v/>
      </c>
      <c r="Q15" s="49" t="str">
        <f>IF(AND('Mapa final'!$AE$11="Muy Alta",'Mapa final'!$AG$11="Leve"),CONCATENATE("R2C",'Mapa final'!$S$11),"")</f>
        <v/>
      </c>
      <c r="R15" s="49" t="str">
        <f>IF(AND('Mapa final'!$AE$11="Muy Alta",'Mapa final'!$AG$11="Leve"),CONCATENATE("R2C",'Mapa final'!$S$11),"")</f>
        <v/>
      </c>
      <c r="S15" s="49" t="str">
        <f>IF(AND('Mapa final'!$AE$11="Muy Alta",'Mapa final'!$AG$11="Leve"),CONCATENATE("R2C",'Mapa final'!$S$11),"")</f>
        <v/>
      </c>
      <c r="T15" s="49" t="str">
        <f>IF(AND('Mapa final'!$AE$11="Muy Alta",'Mapa final'!$AG$11="Leve"),CONCATENATE("R2C",'Mapa final'!$S$11),"")</f>
        <v/>
      </c>
      <c r="U15" s="50" t="str">
        <f>IF(AND('Mapa final'!$AE$11="Muy Alta",'Mapa final'!$AG$11="Leve"),CONCATENATE("R2C",'Mapa final'!$S$11),"")</f>
        <v/>
      </c>
      <c r="V15" s="48" t="str">
        <f>IF(AND('Mapa final'!$AE$11="Muy Alta",'Mapa final'!$AG$11="Leve"),CONCATENATE("R2C",'Mapa final'!$S$11),"")</f>
        <v/>
      </c>
      <c r="W15" s="49" t="str">
        <f>IF(AND('Mapa final'!$AE$11="Muy Alta",'Mapa final'!$AG$11="Leve"),CONCATENATE("R2C",'Mapa final'!$S$11),"")</f>
        <v/>
      </c>
      <c r="X15" s="49" t="str">
        <f>IF(AND('Mapa final'!$AE$11="Muy Alta",'Mapa final'!$AG$11="Leve"),CONCATENATE("R2C",'Mapa final'!$S$11),"")</f>
        <v/>
      </c>
      <c r="Y15" s="49" t="str">
        <f>IF(AND('Mapa final'!$AE$11="Muy Alta",'Mapa final'!$AG$11="Leve"),CONCATENATE("R2C",'Mapa final'!$S$11),"")</f>
        <v/>
      </c>
      <c r="Z15" s="49" t="str">
        <f>IF(AND('Mapa final'!$AE$11="Muy Alta",'Mapa final'!$AG$11="Leve"),CONCATENATE("R2C",'Mapa final'!$S$11),"")</f>
        <v/>
      </c>
      <c r="AA15" s="50" t="str">
        <f>IF(AND('Mapa final'!$AE$11="Muy Alta",'Mapa final'!$AG$11="Leve"),CONCATENATE("R2C",'Mapa final'!$S$11),"")</f>
        <v/>
      </c>
      <c r="AB15" s="48" t="str">
        <f>IF(AND('Mapa final'!$AE$11="Muy Alta",'Mapa final'!$AG$11="Leve"),CONCATENATE("R2C",'Mapa final'!$S$11),"")</f>
        <v/>
      </c>
      <c r="AC15" s="49" t="str">
        <f>IF(AND('Mapa final'!$AE$11="Muy Alta",'Mapa final'!$AG$11="Leve"),CONCATENATE("R2C",'Mapa final'!$S$11),"")</f>
        <v/>
      </c>
      <c r="AD15" s="49" t="str">
        <f>IF(AND('Mapa final'!$AE$11="Muy Alta",'Mapa final'!$AG$11="Leve"),CONCATENATE("R2C",'Mapa final'!$S$11),"")</f>
        <v/>
      </c>
      <c r="AE15" s="49" t="str">
        <f>IF(AND('Mapa final'!$AE$11="Muy Alta",'Mapa final'!$AG$11="Leve"),CONCATENATE("R2C",'Mapa final'!$S$11),"")</f>
        <v/>
      </c>
      <c r="AF15" s="49" t="str">
        <f>IF(AND('Mapa final'!$AE$11="Muy Alta",'Mapa final'!$AG$11="Leve"),CONCATENATE("R2C",'Mapa final'!$S$11),"")</f>
        <v/>
      </c>
      <c r="AG15" s="49" t="str">
        <f>IF(AND('Mapa final'!$AE$11="Muy Alta",'Mapa final'!$AG$11="Leve"),CONCATENATE("R2C",'Mapa final'!$S$11),"")</f>
        <v/>
      </c>
      <c r="AH15" s="51" t="str">
        <f>IF(AND('Mapa final'!$AE$11="Muy Alta",'Mapa final'!$AG$11="Catastrófico"),CONCATENATE("R2C",'Mapa final'!$S$11),"")</f>
        <v/>
      </c>
      <c r="AI15" s="52" t="str">
        <f>IF(AND('Mapa final'!$AE$11="Muy Alta",'Mapa final'!$AG$11="Catastrófico"),CONCATENATE("R2C",'Mapa final'!$S$11),"")</f>
        <v/>
      </c>
      <c r="AJ15" s="52" t="str">
        <f>IF(AND('Mapa final'!$AE$11="Muy Alta",'Mapa final'!$AG$11="Catastrófico"),CONCATENATE("R2C",'Mapa final'!$S$11),"")</f>
        <v/>
      </c>
      <c r="AK15" s="52" t="str">
        <f>IF(AND('Mapa final'!$AE$11="Muy Alta",'Mapa final'!$AG$11="Catastrófico"),CONCATENATE("R2C",'Mapa final'!$S$11),"")</f>
        <v/>
      </c>
      <c r="AL15" s="52" t="str">
        <f>IF(AND('Mapa final'!$AE$11="Muy Alta",'Mapa final'!$AG$11="Catastrófico"),CONCATENATE("R2C",'Mapa final'!$S$11),"")</f>
        <v/>
      </c>
      <c r="AM15" s="53" t="str">
        <f>IF(AND('Mapa final'!$AE$11="Muy Alta",'Mapa final'!$AG$11="Catastrófico"),CONCATENATE("R2C",'Mapa final'!$S$11),"")</f>
        <v/>
      </c>
      <c r="AN15" s="70"/>
      <c r="AO15" s="338"/>
      <c r="AP15" s="339"/>
      <c r="AQ15" s="339"/>
      <c r="AR15" s="339"/>
      <c r="AS15" s="339"/>
      <c r="AT15" s="34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30"/>
      <c r="C16" s="230"/>
      <c r="D16" s="231"/>
      <c r="E16" s="325" t="s">
        <v>114</v>
      </c>
      <c r="F16" s="326"/>
      <c r="G16" s="326"/>
      <c r="H16" s="326"/>
      <c r="I16" s="326"/>
      <c r="J16" s="54" t="str">
        <f>IF(AND('Mapa final'!$AE$11="Alta",'Mapa final'!$AG$11="Leve"),CONCATENATE("R2C",'Mapa final'!$S$11),"")</f>
        <v/>
      </c>
      <c r="K16" s="55" t="str">
        <f>IF(AND('Mapa final'!$AE$11="Alta",'Mapa final'!$AG$11="Leve"),CONCATENATE("R2C",'Mapa final'!$S$11),"")</f>
        <v/>
      </c>
      <c r="L16" s="55" t="str">
        <f>IF(AND('Mapa final'!$AE$11="Alta",'Mapa final'!$AG$11="Leve"),CONCATENATE("R2C",'Mapa final'!$S$11),"")</f>
        <v/>
      </c>
      <c r="M16" s="55" t="str">
        <f>IF(AND('Mapa final'!$AE$11="Alta",'Mapa final'!$AG$11="Leve"),CONCATENATE("R2C",'Mapa final'!$S$11),"")</f>
        <v/>
      </c>
      <c r="N16" s="55" t="str">
        <f>IF(AND('Mapa final'!$AE$11="Alta",'Mapa final'!$AG$11="Leve"),CONCATENATE("R2C",'Mapa final'!$S$11),"")</f>
        <v/>
      </c>
      <c r="O16" s="56" t="str">
        <f>IF(AND('Mapa final'!$AE$11="Alta",'Mapa final'!$AG$11="Leve"),CONCATENATE("R2C",'Mapa final'!$S$11),"")</f>
        <v/>
      </c>
      <c r="P16" s="54" t="str">
        <f>IF(AND('Mapa final'!$AE$11="Alta",'Mapa final'!$AG$11="Leve"),CONCATENATE("R2C",'Mapa final'!$S$11),"")</f>
        <v/>
      </c>
      <c r="Q16" s="55" t="str">
        <f>IF(AND('Mapa final'!$AE$11="Alta",'Mapa final'!$AG$11="Leve"),CONCATENATE("R2C",'Mapa final'!$S$11),"")</f>
        <v/>
      </c>
      <c r="R16" s="55" t="str">
        <f>IF(AND('Mapa final'!$AE$11="Alta",'Mapa final'!$AG$11="Leve"),CONCATENATE("R2C",'Mapa final'!$S$11),"")</f>
        <v/>
      </c>
      <c r="S16" s="55" t="str">
        <f>IF(AND('Mapa final'!$AE$11="Alta",'Mapa final'!$AG$11="Leve"),CONCATENATE("R2C",'Mapa final'!$S$11),"")</f>
        <v/>
      </c>
      <c r="T16" s="55" t="str">
        <f>IF(AND('Mapa final'!$AE$11="Alta",'Mapa final'!$AG$11="Leve"),CONCATENATE("R2C",'Mapa final'!$S$11),"")</f>
        <v/>
      </c>
      <c r="U16" s="56" t="str">
        <f>IF(AND('Mapa final'!$AE$11="Alta",'Mapa final'!$AG$11="Leve"),CONCATENATE("R2C",'Mapa final'!$S$11),"")</f>
        <v/>
      </c>
      <c r="V16" s="38" t="str">
        <f>IF(AND('Mapa final'!$AE$11="Muy Alta",'Mapa final'!$AG$11="Leve"),CONCATENATE("R2C",'Mapa final'!$S$11),"")</f>
        <v/>
      </c>
      <c r="W16" s="39" t="str">
        <f>IF(AND('Mapa final'!$AE$11="Muy Alta",'Mapa final'!$AG$11="Leve"),CONCATENATE("R2C",'Mapa final'!$S$11),"")</f>
        <v/>
      </c>
      <c r="X16" s="39" t="str">
        <f>IF(AND('Mapa final'!$AE$11="Muy Alta",'Mapa final'!$AG$11="Leve"),CONCATENATE("R2C",'Mapa final'!$S$11),"")</f>
        <v/>
      </c>
      <c r="Y16" s="39" t="str">
        <f>IF(AND('Mapa final'!$AE$11="Muy Alta",'Mapa final'!$AG$11="Leve"),CONCATENATE("R2C",'Mapa final'!$S$11),"")</f>
        <v/>
      </c>
      <c r="Z16" s="39" t="str">
        <f>IF(AND('Mapa final'!$AE$11="Muy Alta",'Mapa final'!$AG$11="Leve"),CONCATENATE("R2C",'Mapa final'!$S$11),"")</f>
        <v/>
      </c>
      <c r="AA16" s="40" t="str">
        <f>IF(AND('Mapa final'!$AE$11="Muy Alta",'Mapa final'!$AG$11="Leve"),CONCATENATE("R2C",'Mapa final'!$S$11),"")</f>
        <v/>
      </c>
      <c r="AB16" s="38" t="str">
        <f>IF(AND('Mapa final'!$AE$11="Muy Alta",'Mapa final'!$AG$11="Leve"),CONCATENATE("R2C",'Mapa final'!$S$11),"")</f>
        <v/>
      </c>
      <c r="AC16" s="39" t="str">
        <f>IF(AND('Mapa final'!$AE$11="Muy Alta",'Mapa final'!$AG$11="Leve"),CONCATENATE("R2C",'Mapa final'!$S$11),"")</f>
        <v/>
      </c>
      <c r="AD16" s="39" t="str">
        <f>IF(AND('Mapa final'!$AE$11="Muy Alta",'Mapa final'!$AG$11="Leve"),CONCATENATE("R2C",'Mapa final'!$S$11),"")</f>
        <v/>
      </c>
      <c r="AE16" s="39" t="str">
        <f>IF(AND('Mapa final'!$AE$11="Muy Alta",'Mapa final'!$AG$11="Leve"),CONCATENATE("R2C",'Mapa final'!$S$11),"")</f>
        <v/>
      </c>
      <c r="AF16" s="39" t="str">
        <f>IF(AND('Mapa final'!$AE$11="Muy Alta",'Mapa final'!$AG$11="Leve"),CONCATENATE("R2C",'Mapa final'!$S$11),"")</f>
        <v/>
      </c>
      <c r="AG16" s="40" t="str">
        <f>IF(AND('Mapa final'!$AE$11="Muy Alta",'Mapa final'!$AG$11="Leve"),CONCATENATE("R2C",'Mapa final'!$S$11),"")</f>
        <v/>
      </c>
      <c r="AH16" s="41" t="str">
        <f>IF(AND('Mapa final'!$AE$11="Muy Alta",'Mapa final'!$AG$11="Catastrófico"),CONCATENATE("R2C",'Mapa final'!$S$11),"")</f>
        <v/>
      </c>
      <c r="AI16" s="42" t="str">
        <f>IF(AND('Mapa final'!$AE$11="Muy Alta",'Mapa final'!$AG$11="Catastrófico"),CONCATENATE("R2C",'Mapa final'!$S$11),"")</f>
        <v/>
      </c>
      <c r="AJ16" s="42" t="str">
        <f>IF(AND('Mapa final'!$AE$11="Muy Alta",'Mapa final'!$AG$11="Catastrófico"),CONCATENATE("R2C",'Mapa final'!$S$11),"")</f>
        <v/>
      </c>
      <c r="AK16" s="42" t="str">
        <f>IF(AND('Mapa final'!$AE$11="Muy Alta",'Mapa final'!$AG$11="Catastrófico"),CONCATENATE("R2C",'Mapa final'!$S$11),"")</f>
        <v/>
      </c>
      <c r="AL16" s="42" t="str">
        <f>IF(AND('Mapa final'!$AE$11="Muy Alta",'Mapa final'!$AG$11="Catastrófico"),CONCATENATE("R2C",'Mapa final'!$S$11),"")</f>
        <v/>
      </c>
      <c r="AM16" s="43" t="str">
        <f>IF(AND('Mapa final'!$AE$11="Muy Alta",'Mapa final'!$AG$11="Catastrófico"),CONCATENATE("R2C",'Mapa final'!$S$11),"")</f>
        <v/>
      </c>
      <c r="AN16" s="70"/>
      <c r="AO16" s="316" t="s">
        <v>79</v>
      </c>
      <c r="AP16" s="317"/>
      <c r="AQ16" s="317"/>
      <c r="AR16" s="317"/>
      <c r="AS16" s="317"/>
      <c r="AT16" s="318"/>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30"/>
      <c r="C17" s="230"/>
      <c r="D17" s="231"/>
      <c r="E17" s="327"/>
      <c r="F17" s="328"/>
      <c r="G17" s="328"/>
      <c r="H17" s="328"/>
      <c r="I17" s="328"/>
      <c r="J17" s="57" t="str">
        <f>IF(AND('Mapa final'!$AE$11="Alta",'Mapa final'!$AG$11="Leve"),CONCATENATE("R2C",'Mapa final'!$S$11),"")</f>
        <v/>
      </c>
      <c r="K17" s="148" t="str">
        <f>IF(AND('Mapa final'!$AE$11="Alta",'Mapa final'!$AG$11="Leve"),CONCATENATE("R2C",'Mapa final'!$S$11),"")</f>
        <v/>
      </c>
      <c r="L17" s="148" t="str">
        <f>IF(AND('Mapa final'!$AE$11="Alta",'Mapa final'!$AG$11="Leve"),CONCATENATE("R2C",'Mapa final'!$S$11),"")</f>
        <v/>
      </c>
      <c r="M17" s="148" t="str">
        <f>IF(AND('Mapa final'!$AE$11="Alta",'Mapa final'!$AG$11="Leve"),CONCATENATE("R2C",'Mapa final'!$S$11),"")</f>
        <v/>
      </c>
      <c r="N17" s="148" t="str">
        <f>IF(AND('Mapa final'!$AE$11="Alta",'Mapa final'!$AG$11="Leve"),CONCATENATE("R2C",'Mapa final'!$S$11),"")</f>
        <v/>
      </c>
      <c r="O17" s="58" t="str">
        <f>IF(AND('Mapa final'!$AE$11="Alta",'Mapa final'!$AG$11="Leve"),CONCATENATE("R2C",'Mapa final'!$S$11),"")</f>
        <v/>
      </c>
      <c r="P17" s="57" t="str">
        <f>IF(AND('Mapa final'!$AE$11="Alta",'Mapa final'!$AG$11="Leve"),CONCATENATE("R2C",'Mapa final'!$S$11),"")</f>
        <v/>
      </c>
      <c r="Q17" s="148" t="str">
        <f>IF(AND('Mapa final'!$AE$11="Alta",'Mapa final'!$AG$11="Leve"),CONCATENATE("R2C",'Mapa final'!$S$11),"")</f>
        <v/>
      </c>
      <c r="R17" s="148" t="str">
        <f>IF(AND('Mapa final'!$AE$11="Alta",'Mapa final'!$AG$11="Leve"),CONCATENATE("R2C",'Mapa final'!$S$11),"")</f>
        <v/>
      </c>
      <c r="S17" s="148" t="str">
        <f>IF(AND('Mapa final'!$AE$11="Alta",'Mapa final'!$AG$11="Leve"),CONCATENATE("R2C",'Mapa final'!$S$11),"")</f>
        <v/>
      </c>
      <c r="T17" s="148" t="str">
        <f>IF(AND('Mapa final'!$AE$11="Alta",'Mapa final'!$AG$11="Leve"),CONCATENATE("R2C",'Mapa final'!$S$11),"")</f>
        <v/>
      </c>
      <c r="U17" s="58" t="str">
        <f>IF(AND('Mapa final'!$AE$11="Alta",'Mapa final'!$AG$11="Leve"),CONCATENATE("R2C",'Mapa final'!$S$11),"")</f>
        <v/>
      </c>
      <c r="V17" s="44" t="str">
        <f>IF(AND('Mapa final'!$AE$11="Muy Alta",'Mapa final'!$AG$11="Leve"),CONCATENATE("R2C",'Mapa final'!$S$11),"")</f>
        <v/>
      </c>
      <c r="W17" s="147" t="str">
        <f>IF(AND('Mapa final'!$AE$11="Muy Alta",'Mapa final'!$AG$11="Leve"),CONCATENATE("R2C",'Mapa final'!$S$11),"")</f>
        <v/>
      </c>
      <c r="X17" s="147" t="str">
        <f>IF(AND('Mapa final'!$AE$11="Muy Alta",'Mapa final'!$AG$11="Leve"),CONCATENATE("R2C",'Mapa final'!$S$11),"")</f>
        <v/>
      </c>
      <c r="Y17" s="147" t="str">
        <f>IF(AND('Mapa final'!$AE$11="Muy Alta",'Mapa final'!$AG$11="Leve"),CONCATENATE("R2C",'Mapa final'!$S$11),"")</f>
        <v/>
      </c>
      <c r="Z17" s="147" t="str">
        <f>IF(AND('Mapa final'!$AE$11="Muy Alta",'Mapa final'!$AG$11="Leve"),CONCATENATE("R2C",'Mapa final'!$S$11),"")</f>
        <v/>
      </c>
      <c r="AA17" s="45" t="str">
        <f>IF(AND('Mapa final'!$AE$11="Muy Alta",'Mapa final'!$AG$11="Leve"),CONCATENATE("R2C",'Mapa final'!$S$11),"")</f>
        <v/>
      </c>
      <c r="AB17" s="44" t="str">
        <f>IF(AND('Mapa final'!$AE$11="Muy Alta",'Mapa final'!$AG$11="Leve"),CONCATENATE("R2C",'Mapa final'!$S$11),"")</f>
        <v/>
      </c>
      <c r="AC17" s="147" t="str">
        <f>IF(AND('Mapa final'!$AE$11="Muy Alta",'Mapa final'!$AG$11="Leve"),CONCATENATE("R2C",'Mapa final'!$S$11),"")</f>
        <v/>
      </c>
      <c r="AD17" s="147" t="str">
        <f>IF(AND('Mapa final'!$AE$11="Muy Alta",'Mapa final'!$AG$11="Leve"),CONCATENATE("R2C",'Mapa final'!$S$11),"")</f>
        <v/>
      </c>
      <c r="AE17" s="147" t="str">
        <f>IF(AND('Mapa final'!$AE$11="Muy Alta",'Mapa final'!$AG$11="Leve"),CONCATENATE("R2C",'Mapa final'!$S$11),"")</f>
        <v/>
      </c>
      <c r="AF17" s="147" t="str">
        <f>IF(AND('Mapa final'!$AE$11="Muy Alta",'Mapa final'!$AG$11="Leve"),CONCATENATE("R2C",'Mapa final'!$S$11),"")</f>
        <v/>
      </c>
      <c r="AG17" s="45" t="str">
        <f>IF(AND('Mapa final'!$AE$11="Muy Alta",'Mapa final'!$AG$11="Leve"),CONCATENATE("R2C",'Mapa final'!$S$11),"")</f>
        <v/>
      </c>
      <c r="AH17" s="46" t="str">
        <f>IF(AND('Mapa final'!$AE$11="Muy Alta",'Mapa final'!$AG$11="Catastrófico"),CONCATENATE("R2C",'Mapa final'!$S$11),"")</f>
        <v/>
      </c>
      <c r="AI17" s="149" t="str">
        <f>IF(AND('Mapa final'!$AE$11="Muy Alta",'Mapa final'!$AG$11="Catastrófico"),CONCATENATE("R2C",'Mapa final'!$S$11),"")</f>
        <v/>
      </c>
      <c r="AJ17" s="149" t="str">
        <f>IF(AND('Mapa final'!$AE$11="Muy Alta",'Mapa final'!$AG$11="Catastrófico"),CONCATENATE("R2C",'Mapa final'!$S$11),"")</f>
        <v/>
      </c>
      <c r="AK17" s="149" t="str">
        <f>IF(AND('Mapa final'!$AE$11="Muy Alta",'Mapa final'!$AG$11="Catastrófico"),CONCATENATE("R2C",'Mapa final'!$S$11),"")</f>
        <v/>
      </c>
      <c r="AL17" s="149" t="str">
        <f>IF(AND('Mapa final'!$AE$11="Muy Alta",'Mapa final'!$AG$11="Catastrófico"),CONCATENATE("R2C",'Mapa final'!$S$11),"")</f>
        <v/>
      </c>
      <c r="AM17" s="47" t="str">
        <f>IF(AND('Mapa final'!$AE$11="Muy Alta",'Mapa final'!$AG$11="Catastrófico"),CONCATENATE("R2C",'Mapa final'!$S$11),"")</f>
        <v/>
      </c>
      <c r="AN17" s="70"/>
      <c r="AO17" s="319"/>
      <c r="AP17" s="320"/>
      <c r="AQ17" s="320"/>
      <c r="AR17" s="320"/>
      <c r="AS17" s="320"/>
      <c r="AT17" s="321"/>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30"/>
      <c r="C18" s="230"/>
      <c r="D18" s="231"/>
      <c r="E18" s="329"/>
      <c r="F18" s="328"/>
      <c r="G18" s="328"/>
      <c r="H18" s="328"/>
      <c r="I18" s="328"/>
      <c r="J18" s="57" t="str">
        <f>IF(AND('Mapa final'!$AE$11="Alta",'Mapa final'!$AG$11="Leve"),CONCATENATE("R2C",'Mapa final'!$S$11),"")</f>
        <v/>
      </c>
      <c r="K18" s="148" t="str">
        <f>IF(AND('Mapa final'!$AE$11="Alta",'Mapa final'!$AG$11="Leve"),CONCATENATE("R2C",'Mapa final'!$S$11),"")</f>
        <v/>
      </c>
      <c r="L18" s="148" t="str">
        <f>IF(AND('Mapa final'!$AE$11="Alta",'Mapa final'!$AG$11="Leve"),CONCATENATE("R2C",'Mapa final'!$S$11),"")</f>
        <v/>
      </c>
      <c r="M18" s="148" t="str">
        <f>IF(AND('Mapa final'!$AE$11="Alta",'Mapa final'!$AG$11="Leve"),CONCATENATE("R2C",'Mapa final'!$S$11),"")</f>
        <v/>
      </c>
      <c r="N18" s="148" t="str">
        <f>IF(AND('Mapa final'!$AE$11="Alta",'Mapa final'!$AG$11="Leve"),CONCATENATE("R2C",'Mapa final'!$S$11),"")</f>
        <v/>
      </c>
      <c r="O18" s="58" t="str">
        <f>IF(AND('Mapa final'!$AE$11="Alta",'Mapa final'!$AG$11="Leve"),CONCATENATE("R2C",'Mapa final'!$S$11),"")</f>
        <v/>
      </c>
      <c r="P18" s="57" t="str">
        <f>IF(AND('Mapa final'!$AE$11="Alta",'Mapa final'!$AG$11="Leve"),CONCATENATE("R2C",'Mapa final'!$S$11),"")</f>
        <v/>
      </c>
      <c r="Q18" s="148" t="str">
        <f>IF(AND('Mapa final'!$AE$11="Alta",'Mapa final'!$AG$11="Leve"),CONCATENATE("R2C",'Mapa final'!$S$11),"")</f>
        <v/>
      </c>
      <c r="R18" s="148" t="str">
        <f>IF(AND('Mapa final'!$AE$11="Alta",'Mapa final'!$AG$11="Leve"),CONCATENATE("R2C",'Mapa final'!$S$11),"")</f>
        <v/>
      </c>
      <c r="S18" s="148" t="str">
        <f>IF(AND('Mapa final'!$AE$11="Alta",'Mapa final'!$AG$11="Leve"),CONCATENATE("R2C",'Mapa final'!$S$11),"")</f>
        <v/>
      </c>
      <c r="T18" s="148" t="str">
        <f>IF(AND('Mapa final'!$AE$11="Alta",'Mapa final'!$AG$11="Leve"),CONCATENATE("R2C",'Mapa final'!$S$11),"")</f>
        <v/>
      </c>
      <c r="U18" s="58" t="str">
        <f>IF(AND('Mapa final'!$AE$11="Alta",'Mapa final'!$AG$11="Leve"),CONCATENATE("R2C",'Mapa final'!$S$11),"")</f>
        <v/>
      </c>
      <c r="V18" s="44" t="str">
        <f>IF(AND('Mapa final'!$AE$11="Muy Alta",'Mapa final'!$AG$11="Leve"),CONCATENATE("R2C",'Mapa final'!$S$11),"")</f>
        <v/>
      </c>
      <c r="W18" s="147" t="str">
        <f>IF(AND('Mapa final'!$AE$11="Muy Alta",'Mapa final'!$AG$11="Leve"),CONCATENATE("R2C",'Mapa final'!$S$11),"")</f>
        <v/>
      </c>
      <c r="X18" s="147" t="str">
        <f>IF(AND('Mapa final'!$AE$11="Muy Alta",'Mapa final'!$AG$11="Leve"),CONCATENATE("R2C",'Mapa final'!$S$11),"")</f>
        <v/>
      </c>
      <c r="Y18" s="147" t="str">
        <f>IF(AND('Mapa final'!$AE$11="Muy Alta",'Mapa final'!$AG$11="Leve"),CONCATENATE("R2C",'Mapa final'!$S$11),"")</f>
        <v/>
      </c>
      <c r="Z18" s="147" t="str">
        <f>IF(AND('Mapa final'!$AE$11="Muy Alta",'Mapa final'!$AG$11="Leve"),CONCATENATE("R2C",'Mapa final'!$S$11),"")</f>
        <v/>
      </c>
      <c r="AA18" s="45" t="str">
        <f>IF(AND('Mapa final'!$AE$11="Muy Alta",'Mapa final'!$AG$11="Leve"),CONCATENATE("R2C",'Mapa final'!$S$11),"")</f>
        <v/>
      </c>
      <c r="AB18" s="44" t="str">
        <f>IF(AND('Mapa final'!$AE$11="Muy Alta",'Mapa final'!$AG$11="Leve"),CONCATENATE("R2C",'Mapa final'!$S$11),"")</f>
        <v/>
      </c>
      <c r="AC18" s="147" t="str">
        <f>IF(AND('Mapa final'!$AE$11="Muy Alta",'Mapa final'!$AG$11="Leve"),CONCATENATE("R2C",'Mapa final'!$S$11),"")</f>
        <v/>
      </c>
      <c r="AD18" s="147" t="str">
        <f>IF(AND('Mapa final'!$AE$11="Muy Alta",'Mapa final'!$AG$11="Leve"),CONCATENATE("R2C",'Mapa final'!$S$11),"")</f>
        <v/>
      </c>
      <c r="AE18" s="147" t="str">
        <f>IF(AND('Mapa final'!$AE$11="Muy Alta",'Mapa final'!$AG$11="Leve"),CONCATENATE("R2C",'Mapa final'!$S$11),"")</f>
        <v/>
      </c>
      <c r="AF18" s="147" t="str">
        <f>IF(AND('Mapa final'!$AE$11="Muy Alta",'Mapa final'!$AG$11="Leve"),CONCATENATE("R2C",'Mapa final'!$S$11),"")</f>
        <v/>
      </c>
      <c r="AG18" s="45" t="str">
        <f>IF(AND('Mapa final'!$AE$11="Muy Alta",'Mapa final'!$AG$11="Leve"),CONCATENATE("R2C",'Mapa final'!$S$11),"")</f>
        <v/>
      </c>
      <c r="AH18" s="46" t="str">
        <f>IF(AND('Mapa final'!$AE$11="Muy Alta",'Mapa final'!$AG$11="Catastrófico"),CONCATENATE("R2C",'Mapa final'!$S$11),"")</f>
        <v/>
      </c>
      <c r="AI18" s="149" t="str">
        <f>IF(AND('Mapa final'!$AE$11="Muy Alta",'Mapa final'!$AG$11="Catastrófico"),CONCATENATE("R2C",'Mapa final'!$S$11),"")</f>
        <v/>
      </c>
      <c r="AJ18" s="149" t="str">
        <f>IF(AND('Mapa final'!$AE$11="Muy Alta",'Mapa final'!$AG$11="Catastrófico"),CONCATENATE("R2C",'Mapa final'!$S$11),"")</f>
        <v/>
      </c>
      <c r="AK18" s="149" t="str">
        <f>IF(AND('Mapa final'!$AE$11="Muy Alta",'Mapa final'!$AG$11="Catastrófico"),CONCATENATE("R2C",'Mapa final'!$S$11),"")</f>
        <v/>
      </c>
      <c r="AL18" s="149" t="str">
        <f>IF(AND('Mapa final'!$AE$11="Muy Alta",'Mapa final'!$AG$11="Catastrófico"),CONCATENATE("R2C",'Mapa final'!$S$11),"")</f>
        <v/>
      </c>
      <c r="AM18" s="47" t="str">
        <f>IF(AND('Mapa final'!$AE$11="Muy Alta",'Mapa final'!$AG$11="Catastrófico"),CONCATENATE("R2C",'Mapa final'!$S$11),"")</f>
        <v/>
      </c>
      <c r="AN18" s="70"/>
      <c r="AO18" s="319"/>
      <c r="AP18" s="320"/>
      <c r="AQ18" s="320"/>
      <c r="AR18" s="320"/>
      <c r="AS18" s="320"/>
      <c r="AT18" s="321"/>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30"/>
      <c r="C19" s="230"/>
      <c r="D19" s="231"/>
      <c r="E19" s="329"/>
      <c r="F19" s="328"/>
      <c r="G19" s="328"/>
      <c r="H19" s="328"/>
      <c r="I19" s="328"/>
      <c r="J19" s="57" t="str">
        <f>IF(AND('Mapa final'!$AE$11="Alta",'Mapa final'!$AG$11="Leve"),CONCATENATE("R2C",'Mapa final'!$S$11),"")</f>
        <v/>
      </c>
      <c r="K19" s="148" t="str">
        <f>IF(AND('Mapa final'!$AE$11="Alta",'Mapa final'!$AG$11="Leve"),CONCATENATE("R2C",'Mapa final'!$S$11),"")</f>
        <v/>
      </c>
      <c r="L19" s="148" t="str">
        <f>IF(AND('Mapa final'!$AE$11="Alta",'Mapa final'!$AG$11="Leve"),CONCATENATE("R2C",'Mapa final'!$S$11),"")</f>
        <v/>
      </c>
      <c r="M19" s="148" t="str">
        <f>IF(AND('Mapa final'!$AE$11="Alta",'Mapa final'!$AG$11="Leve"),CONCATENATE("R2C",'Mapa final'!$S$11),"")</f>
        <v/>
      </c>
      <c r="N19" s="148" t="str">
        <f>IF(AND('Mapa final'!$AE$11="Alta",'Mapa final'!$AG$11="Leve"),CONCATENATE("R2C",'Mapa final'!$S$11),"")</f>
        <v/>
      </c>
      <c r="O19" s="58" t="str">
        <f>IF(AND('Mapa final'!$AE$11="Alta",'Mapa final'!$AG$11="Leve"),CONCATENATE("R2C",'Mapa final'!$S$11),"")</f>
        <v/>
      </c>
      <c r="P19" s="57" t="str">
        <f>IF(AND('Mapa final'!$AE$11="Alta",'Mapa final'!$AG$11="Leve"),CONCATENATE("R2C",'Mapa final'!$S$11),"")</f>
        <v/>
      </c>
      <c r="Q19" s="148" t="str">
        <f>IF(AND('Mapa final'!$AE$11="Alta",'Mapa final'!$AG$11="Leve"),CONCATENATE("R2C",'Mapa final'!$S$11),"")</f>
        <v/>
      </c>
      <c r="R19" s="148" t="str">
        <f>IF(AND('Mapa final'!$AE$11="Alta",'Mapa final'!$AG$11="Leve"),CONCATENATE("R2C",'Mapa final'!$S$11),"")</f>
        <v/>
      </c>
      <c r="S19" s="148" t="str">
        <f>IF(AND('Mapa final'!$AE$11="Alta",'Mapa final'!$AG$11="Leve"),CONCATENATE("R2C",'Mapa final'!$S$11),"")</f>
        <v/>
      </c>
      <c r="T19" s="148" t="str">
        <f>IF(AND('Mapa final'!$AE$11="Alta",'Mapa final'!$AG$11="Leve"),CONCATENATE("R2C",'Mapa final'!$S$11),"")</f>
        <v/>
      </c>
      <c r="U19" s="58" t="str">
        <f>IF(AND('Mapa final'!$AE$11="Alta",'Mapa final'!$AG$11="Leve"),CONCATENATE("R2C",'Mapa final'!$S$11),"")</f>
        <v/>
      </c>
      <c r="V19" s="44" t="str">
        <f>IF(AND('Mapa final'!$AE$11="Muy Alta",'Mapa final'!$AG$11="Leve"),CONCATENATE("R2C",'Mapa final'!$S$11),"")</f>
        <v/>
      </c>
      <c r="W19" s="147" t="str">
        <f>IF(AND('Mapa final'!$AE$11="Muy Alta",'Mapa final'!$AG$11="Leve"),CONCATENATE("R2C",'Mapa final'!$S$11),"")</f>
        <v/>
      </c>
      <c r="X19" s="147" t="str">
        <f>IF(AND('Mapa final'!$AE$11="Muy Alta",'Mapa final'!$AG$11="Leve"),CONCATENATE("R2C",'Mapa final'!$S$11),"")</f>
        <v/>
      </c>
      <c r="Y19" s="147" t="str">
        <f>IF(AND('Mapa final'!$AE$11="Muy Alta",'Mapa final'!$AG$11="Leve"),CONCATENATE("R2C",'Mapa final'!$S$11),"")</f>
        <v/>
      </c>
      <c r="Z19" s="147" t="str">
        <f>IF(AND('Mapa final'!$AE$11="Muy Alta",'Mapa final'!$AG$11="Leve"),CONCATENATE("R2C",'Mapa final'!$S$11),"")</f>
        <v/>
      </c>
      <c r="AA19" s="45" t="str">
        <f>IF(AND('Mapa final'!$AE$11="Muy Alta",'Mapa final'!$AG$11="Leve"),CONCATENATE("R2C",'Mapa final'!$S$11),"")</f>
        <v/>
      </c>
      <c r="AB19" s="44" t="str">
        <f>IF(AND('Mapa final'!$AE$11="Muy Alta",'Mapa final'!$AG$11="Leve"),CONCATENATE("R2C",'Mapa final'!$S$11),"")</f>
        <v/>
      </c>
      <c r="AC19" s="147" t="str">
        <f>IF(AND('Mapa final'!$AE$11="Muy Alta",'Mapa final'!$AG$11="Leve"),CONCATENATE("R2C",'Mapa final'!$S$11),"")</f>
        <v/>
      </c>
      <c r="AD19" s="147" t="str">
        <f>IF(AND('Mapa final'!$AE$11="Muy Alta",'Mapa final'!$AG$11="Leve"),CONCATENATE("R2C",'Mapa final'!$S$11),"")</f>
        <v/>
      </c>
      <c r="AE19" s="147" t="str">
        <f>IF(AND('Mapa final'!$AE$11="Muy Alta",'Mapa final'!$AG$11="Leve"),CONCATENATE("R2C",'Mapa final'!$S$11),"")</f>
        <v/>
      </c>
      <c r="AF19" s="147" t="str">
        <f>IF(AND('Mapa final'!$AE$11="Muy Alta",'Mapa final'!$AG$11="Leve"),CONCATENATE("R2C",'Mapa final'!$S$11),"")</f>
        <v/>
      </c>
      <c r="AG19" s="45" t="str">
        <f>IF(AND('Mapa final'!$AE$11="Muy Alta",'Mapa final'!$AG$11="Leve"),CONCATENATE("R2C",'Mapa final'!$S$11),"")</f>
        <v/>
      </c>
      <c r="AH19" s="46" t="str">
        <f>IF(AND('Mapa final'!$AE$11="Muy Alta",'Mapa final'!$AG$11="Catastrófico"),CONCATENATE("R2C",'Mapa final'!$S$11),"")</f>
        <v/>
      </c>
      <c r="AI19" s="149" t="str">
        <f>IF(AND('Mapa final'!$AE$11="Muy Alta",'Mapa final'!$AG$11="Catastrófico"),CONCATENATE("R2C",'Mapa final'!$S$11),"")</f>
        <v/>
      </c>
      <c r="AJ19" s="149" t="str">
        <f>IF(AND('Mapa final'!$AE$11="Muy Alta",'Mapa final'!$AG$11="Catastrófico"),CONCATENATE("R2C",'Mapa final'!$S$11),"")</f>
        <v/>
      </c>
      <c r="AK19" s="149" t="str">
        <f>IF(AND('Mapa final'!$AE$11="Muy Alta",'Mapa final'!$AG$11="Catastrófico"),CONCATENATE("R2C",'Mapa final'!$S$11),"")</f>
        <v/>
      </c>
      <c r="AL19" s="149" t="str">
        <f>IF(AND('Mapa final'!$AE$11="Muy Alta",'Mapa final'!$AG$11="Catastrófico"),CONCATENATE("R2C",'Mapa final'!$S$11),"")</f>
        <v/>
      </c>
      <c r="AM19" s="47" t="str">
        <f>IF(AND('Mapa final'!$AE$11="Muy Alta",'Mapa final'!$AG$11="Catastrófico"),CONCATENATE("R2C",'Mapa final'!$S$11),"")</f>
        <v/>
      </c>
      <c r="AN19" s="70"/>
      <c r="AO19" s="319"/>
      <c r="AP19" s="320"/>
      <c r="AQ19" s="320"/>
      <c r="AR19" s="320"/>
      <c r="AS19" s="320"/>
      <c r="AT19" s="321"/>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30"/>
      <c r="C20" s="230"/>
      <c r="D20" s="231"/>
      <c r="E20" s="329"/>
      <c r="F20" s="328"/>
      <c r="G20" s="328"/>
      <c r="H20" s="328"/>
      <c r="I20" s="328"/>
      <c r="J20" s="57" t="str">
        <f>IF(AND('Mapa final'!$AE$11="Alta",'Mapa final'!$AG$11="Leve"),CONCATENATE("R2C",'Mapa final'!$S$11),"")</f>
        <v/>
      </c>
      <c r="K20" s="148" t="str">
        <f>IF(AND('Mapa final'!$AE$11="Alta",'Mapa final'!$AG$11="Leve"),CONCATENATE("R2C",'Mapa final'!$S$11),"")</f>
        <v/>
      </c>
      <c r="L20" s="148" t="str">
        <f>IF(AND('Mapa final'!$AE$11="Alta",'Mapa final'!$AG$11="Leve"),CONCATENATE("R2C",'Mapa final'!$S$11),"")</f>
        <v/>
      </c>
      <c r="M20" s="148" t="str">
        <f>IF(AND('Mapa final'!$AE$11="Alta",'Mapa final'!$AG$11="Leve"),CONCATENATE("R2C",'Mapa final'!$S$11),"")</f>
        <v/>
      </c>
      <c r="N20" s="148" t="str">
        <f>IF(AND('Mapa final'!$AE$11="Alta",'Mapa final'!$AG$11="Leve"),CONCATENATE("R2C",'Mapa final'!$S$11),"")</f>
        <v/>
      </c>
      <c r="O20" s="58" t="str">
        <f>IF(AND('Mapa final'!$AE$11="Alta",'Mapa final'!$AG$11="Leve"),CONCATENATE("R2C",'Mapa final'!$S$11),"")</f>
        <v/>
      </c>
      <c r="P20" s="57" t="str">
        <f>IF(AND('Mapa final'!$AE$11="Alta",'Mapa final'!$AG$11="Leve"),CONCATENATE("R2C",'Mapa final'!$S$11),"")</f>
        <v/>
      </c>
      <c r="Q20" s="148" t="str">
        <f>IF(AND('Mapa final'!$AE$11="Alta",'Mapa final'!$AG$11="Leve"),CONCATENATE("R2C",'Mapa final'!$S$11),"")</f>
        <v/>
      </c>
      <c r="R20" s="148" t="str">
        <f>IF(AND('Mapa final'!$AE$11="Alta",'Mapa final'!$AG$11="Leve"),CONCATENATE("R2C",'Mapa final'!$S$11),"")</f>
        <v/>
      </c>
      <c r="S20" s="148" t="str">
        <f>IF(AND('Mapa final'!$AE$11="Alta",'Mapa final'!$AG$11="Leve"),CONCATENATE("R2C",'Mapa final'!$S$11),"")</f>
        <v/>
      </c>
      <c r="T20" s="148" t="str">
        <f>IF(AND('Mapa final'!$AE$11="Alta",'Mapa final'!$AG$11="Leve"),CONCATENATE("R2C",'Mapa final'!$S$11),"")</f>
        <v/>
      </c>
      <c r="U20" s="58" t="str">
        <f>IF(AND('Mapa final'!$AE$11="Alta",'Mapa final'!$AG$11="Leve"),CONCATENATE("R2C",'Mapa final'!$S$11),"")</f>
        <v/>
      </c>
      <c r="V20" s="44" t="str">
        <f>IF(AND('Mapa final'!$AE$11="Muy Alta",'Mapa final'!$AG$11="Leve"),CONCATENATE("R2C",'Mapa final'!$S$11),"")</f>
        <v/>
      </c>
      <c r="W20" s="147" t="str">
        <f>IF(AND('Mapa final'!$AE$11="Muy Alta",'Mapa final'!$AG$11="Leve"),CONCATENATE("R2C",'Mapa final'!$S$11),"")</f>
        <v/>
      </c>
      <c r="X20" s="147" t="str">
        <f>IF(AND('Mapa final'!$AE$11="Muy Alta",'Mapa final'!$AG$11="Leve"),CONCATENATE("R2C",'Mapa final'!$S$11),"")</f>
        <v/>
      </c>
      <c r="Y20" s="147" t="str">
        <f>IF(AND('Mapa final'!$AE$11="Muy Alta",'Mapa final'!$AG$11="Leve"),CONCATENATE("R2C",'Mapa final'!$S$11),"")</f>
        <v/>
      </c>
      <c r="Z20" s="147" t="str">
        <f>IF(AND('Mapa final'!$AE$11="Muy Alta",'Mapa final'!$AG$11="Leve"),CONCATENATE("R2C",'Mapa final'!$S$11),"")</f>
        <v/>
      </c>
      <c r="AA20" s="45" t="str">
        <f>IF(AND('Mapa final'!$AE$11="Muy Alta",'Mapa final'!$AG$11="Leve"),CONCATENATE("R2C",'Mapa final'!$S$11),"")</f>
        <v/>
      </c>
      <c r="AB20" s="44" t="str">
        <f>IF(AND('Mapa final'!$AE$11="Muy Alta",'Mapa final'!$AG$11="Leve"),CONCATENATE("R2C",'Mapa final'!$S$11),"")</f>
        <v/>
      </c>
      <c r="AC20" s="147" t="str">
        <f>IF(AND('Mapa final'!$AE$11="Muy Alta",'Mapa final'!$AG$11="Leve"),CONCATENATE("R2C",'Mapa final'!$S$11),"")</f>
        <v/>
      </c>
      <c r="AD20" s="147" t="str">
        <f>IF(AND('Mapa final'!$AE$11="Muy Alta",'Mapa final'!$AG$11="Leve"),CONCATENATE("R2C",'Mapa final'!$S$11),"")</f>
        <v/>
      </c>
      <c r="AE20" s="147" t="str">
        <f>IF(AND('Mapa final'!$AE$11="Muy Alta",'Mapa final'!$AG$11="Leve"),CONCATENATE("R2C",'Mapa final'!$S$11),"")</f>
        <v/>
      </c>
      <c r="AF20" s="147" t="str">
        <f>IF(AND('Mapa final'!$AE$11="Muy Alta",'Mapa final'!$AG$11="Leve"),CONCATENATE("R2C",'Mapa final'!$S$11),"")</f>
        <v/>
      </c>
      <c r="AG20" s="45" t="str">
        <f>IF(AND('Mapa final'!$AE$11="Muy Alta",'Mapa final'!$AG$11="Leve"),CONCATENATE("R2C",'Mapa final'!$S$11),"")</f>
        <v/>
      </c>
      <c r="AH20" s="46" t="str">
        <f>IF(AND('Mapa final'!$AE$11="Muy Alta",'Mapa final'!$AG$11="Catastrófico"),CONCATENATE("R2C",'Mapa final'!$S$11),"")</f>
        <v/>
      </c>
      <c r="AI20" s="149" t="str">
        <f>IF(AND('Mapa final'!$AE$11="Muy Alta",'Mapa final'!$AG$11="Catastrófico"),CONCATENATE("R2C",'Mapa final'!$S$11),"")</f>
        <v/>
      </c>
      <c r="AJ20" s="149" t="str">
        <f>IF(AND('Mapa final'!$AE$11="Muy Alta",'Mapa final'!$AG$11="Catastrófico"),CONCATENATE("R2C",'Mapa final'!$S$11),"")</f>
        <v/>
      </c>
      <c r="AK20" s="149" t="str">
        <f>IF(AND('Mapa final'!$AE$11="Muy Alta",'Mapa final'!$AG$11="Catastrófico"),CONCATENATE("R2C",'Mapa final'!$S$11),"")</f>
        <v/>
      </c>
      <c r="AL20" s="149" t="str">
        <f>IF(AND('Mapa final'!$AE$11="Muy Alta",'Mapa final'!$AG$11="Catastrófico"),CONCATENATE("R2C",'Mapa final'!$S$11),"")</f>
        <v/>
      </c>
      <c r="AM20" s="47" t="str">
        <f>IF(AND('Mapa final'!$AE$11="Muy Alta",'Mapa final'!$AG$11="Catastrófico"),CONCATENATE("R2C",'Mapa final'!$S$11),"")</f>
        <v/>
      </c>
      <c r="AN20" s="70"/>
      <c r="AO20" s="319"/>
      <c r="AP20" s="320"/>
      <c r="AQ20" s="320"/>
      <c r="AR20" s="320"/>
      <c r="AS20" s="320"/>
      <c r="AT20" s="321"/>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30"/>
      <c r="C21" s="230"/>
      <c r="D21" s="231"/>
      <c r="E21" s="329"/>
      <c r="F21" s="328"/>
      <c r="G21" s="328"/>
      <c r="H21" s="328"/>
      <c r="I21" s="328"/>
      <c r="J21" s="57" t="str">
        <f>IF(AND('Mapa final'!$AE$11="Alta",'Mapa final'!$AG$11="Leve"),CONCATENATE("R2C",'Mapa final'!$S$11),"")</f>
        <v/>
      </c>
      <c r="K21" s="148" t="str">
        <f>IF(AND('Mapa final'!$AE$11="Alta",'Mapa final'!$AG$11="Leve"),CONCATENATE("R2C",'Mapa final'!$S$11),"")</f>
        <v/>
      </c>
      <c r="L21" s="148" t="str">
        <f>IF(AND('Mapa final'!$AE$11="Alta",'Mapa final'!$AG$11="Leve"),CONCATENATE("R2C",'Mapa final'!$S$11),"")</f>
        <v/>
      </c>
      <c r="M21" s="148" t="str">
        <f>IF(AND('Mapa final'!$AE$11="Alta",'Mapa final'!$AG$11="Leve"),CONCATENATE("R2C",'Mapa final'!$S$11),"")</f>
        <v/>
      </c>
      <c r="N21" s="148" t="str">
        <f>IF(AND('Mapa final'!$AE$11="Alta",'Mapa final'!$AG$11="Leve"),CONCATENATE("R2C",'Mapa final'!$S$11),"")</f>
        <v/>
      </c>
      <c r="O21" s="58" t="str">
        <f>IF(AND('Mapa final'!$AE$11="Alta",'Mapa final'!$AG$11="Leve"),CONCATENATE("R2C",'Mapa final'!$S$11),"")</f>
        <v/>
      </c>
      <c r="P21" s="57" t="str">
        <f>IF(AND('Mapa final'!$AE$11="Alta",'Mapa final'!$AG$11="Leve"),CONCATENATE("R2C",'Mapa final'!$S$11),"")</f>
        <v/>
      </c>
      <c r="Q21" s="148" t="str">
        <f>IF(AND('Mapa final'!$AE$11="Alta",'Mapa final'!$AG$11="Leve"),CONCATENATE("R2C",'Mapa final'!$S$11),"")</f>
        <v/>
      </c>
      <c r="R21" s="148" t="str">
        <f>IF(AND('Mapa final'!$AE$11="Alta",'Mapa final'!$AG$11="Leve"),CONCATENATE("R2C",'Mapa final'!$S$11),"")</f>
        <v/>
      </c>
      <c r="S21" s="148" t="str">
        <f>IF(AND('Mapa final'!$AE$11="Alta",'Mapa final'!$AG$11="Leve"),CONCATENATE("R2C",'Mapa final'!$S$11),"")</f>
        <v/>
      </c>
      <c r="T21" s="148" t="str">
        <f>IF(AND('Mapa final'!$AE$11="Alta",'Mapa final'!$AG$11="Leve"),CONCATENATE("R2C",'Mapa final'!$S$11),"")</f>
        <v/>
      </c>
      <c r="U21" s="58" t="str">
        <f>IF(AND('Mapa final'!$AE$11="Alta",'Mapa final'!$AG$11="Leve"),CONCATENATE("R2C",'Mapa final'!$S$11),"")</f>
        <v/>
      </c>
      <c r="V21" s="44" t="str">
        <f>IF(AND('Mapa final'!$AE$11="Muy Alta",'Mapa final'!$AG$11="Leve"),CONCATENATE("R2C",'Mapa final'!$S$11),"")</f>
        <v/>
      </c>
      <c r="W21" s="147" t="str">
        <f>IF(AND('Mapa final'!$AE$11="Muy Alta",'Mapa final'!$AG$11="Leve"),CONCATENATE("R2C",'Mapa final'!$S$11),"")</f>
        <v/>
      </c>
      <c r="X21" s="147" t="str">
        <f>IF(AND('Mapa final'!$AE$11="Muy Alta",'Mapa final'!$AG$11="Leve"),CONCATENATE("R2C",'Mapa final'!$S$11),"")</f>
        <v/>
      </c>
      <c r="Y21" s="147" t="str">
        <f>IF(AND('Mapa final'!$AE$11="Muy Alta",'Mapa final'!$AG$11="Leve"),CONCATENATE("R2C",'Mapa final'!$S$11),"")</f>
        <v/>
      </c>
      <c r="Z21" s="147" t="str">
        <f>IF(AND('Mapa final'!$AE$11="Muy Alta",'Mapa final'!$AG$11="Leve"),CONCATENATE("R2C",'Mapa final'!$S$11),"")</f>
        <v/>
      </c>
      <c r="AA21" s="45" t="str">
        <f>IF(AND('Mapa final'!$AE$11="Muy Alta",'Mapa final'!$AG$11="Leve"),CONCATENATE("R2C",'Mapa final'!$S$11),"")</f>
        <v/>
      </c>
      <c r="AB21" s="44" t="str">
        <f>IF(AND('Mapa final'!$AE$11="Muy Alta",'Mapa final'!$AG$11="Leve"),CONCATENATE("R2C",'Mapa final'!$S$11),"")</f>
        <v/>
      </c>
      <c r="AC21" s="147" t="str">
        <f>IF(AND('Mapa final'!$AE$11="Muy Alta",'Mapa final'!$AG$11="Leve"),CONCATENATE("R2C",'Mapa final'!$S$11),"")</f>
        <v/>
      </c>
      <c r="AD21" s="147" t="str">
        <f>IF(AND('Mapa final'!$AE$11="Muy Alta",'Mapa final'!$AG$11="Leve"),CONCATENATE("R2C",'Mapa final'!$S$11),"")</f>
        <v/>
      </c>
      <c r="AE21" s="147" t="str">
        <f>IF(AND('Mapa final'!$AE$11="Muy Alta",'Mapa final'!$AG$11="Leve"),CONCATENATE("R2C",'Mapa final'!$S$11),"")</f>
        <v/>
      </c>
      <c r="AF21" s="147" t="str">
        <f>IF(AND('Mapa final'!$AE$11="Muy Alta",'Mapa final'!$AG$11="Leve"),CONCATENATE("R2C",'Mapa final'!$S$11),"")</f>
        <v/>
      </c>
      <c r="AG21" s="45" t="str">
        <f>IF(AND('Mapa final'!$AE$11="Muy Alta",'Mapa final'!$AG$11="Leve"),CONCATENATE("R2C",'Mapa final'!$S$11),"")</f>
        <v/>
      </c>
      <c r="AH21" s="46" t="str">
        <f>IF(AND('Mapa final'!$AE$11="Muy Alta",'Mapa final'!$AG$11="Catastrófico"),CONCATENATE("R2C",'Mapa final'!$S$11),"")</f>
        <v/>
      </c>
      <c r="AI21" s="149" t="str">
        <f>IF(AND('Mapa final'!$AE$11="Muy Alta",'Mapa final'!$AG$11="Catastrófico"),CONCATENATE("R2C",'Mapa final'!$S$11),"")</f>
        <v/>
      </c>
      <c r="AJ21" s="149" t="str">
        <f>IF(AND('Mapa final'!$AE$11="Muy Alta",'Mapa final'!$AG$11="Catastrófico"),CONCATENATE("R2C",'Mapa final'!$S$11),"")</f>
        <v/>
      </c>
      <c r="AK21" s="149" t="str">
        <f>IF(AND('Mapa final'!$AE$11="Muy Alta",'Mapa final'!$AG$11="Catastrófico"),CONCATENATE("R2C",'Mapa final'!$S$11),"")</f>
        <v/>
      </c>
      <c r="AL21" s="149" t="str">
        <f>IF(AND('Mapa final'!$AE$11="Muy Alta",'Mapa final'!$AG$11="Catastrófico"),CONCATENATE("R2C",'Mapa final'!$S$11),"")</f>
        <v/>
      </c>
      <c r="AM21" s="47" t="str">
        <f>IF(AND('Mapa final'!$AE$11="Muy Alta",'Mapa final'!$AG$11="Catastrófico"),CONCATENATE("R2C",'Mapa final'!$S$11),"")</f>
        <v/>
      </c>
      <c r="AN21" s="70"/>
      <c r="AO21" s="319"/>
      <c r="AP21" s="320"/>
      <c r="AQ21" s="320"/>
      <c r="AR21" s="320"/>
      <c r="AS21" s="320"/>
      <c r="AT21" s="321"/>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30"/>
      <c r="C22" s="230"/>
      <c r="D22" s="231"/>
      <c r="E22" s="329"/>
      <c r="F22" s="328"/>
      <c r="G22" s="328"/>
      <c r="H22" s="328"/>
      <c r="I22" s="328"/>
      <c r="J22" s="57" t="str">
        <f>IF(AND('Mapa final'!$AE$11="Alta",'Mapa final'!$AG$11="Leve"),CONCATENATE("R2C",'Mapa final'!$S$11),"")</f>
        <v/>
      </c>
      <c r="K22" s="148" t="str">
        <f>IF(AND('Mapa final'!$AE$11="Alta",'Mapa final'!$AG$11="Leve"),CONCATENATE("R2C",'Mapa final'!$S$11),"")</f>
        <v/>
      </c>
      <c r="L22" s="148" t="str">
        <f>IF(AND('Mapa final'!$AE$11="Alta",'Mapa final'!$AG$11="Leve"),CONCATENATE("R2C",'Mapa final'!$S$11),"")</f>
        <v/>
      </c>
      <c r="M22" s="148" t="str">
        <f>IF(AND('Mapa final'!$AE$11="Alta",'Mapa final'!$AG$11="Leve"),CONCATENATE("R2C",'Mapa final'!$S$11),"")</f>
        <v/>
      </c>
      <c r="N22" s="148" t="str">
        <f>IF(AND('Mapa final'!$AE$11="Alta",'Mapa final'!$AG$11="Leve"),CONCATENATE("R2C",'Mapa final'!$S$11),"")</f>
        <v/>
      </c>
      <c r="O22" s="58" t="str">
        <f>IF(AND('Mapa final'!$AE$11="Alta",'Mapa final'!$AG$11="Leve"),CONCATENATE("R2C",'Mapa final'!$S$11),"")</f>
        <v/>
      </c>
      <c r="P22" s="57" t="str">
        <f>IF(AND('Mapa final'!$AE$11="Alta",'Mapa final'!$AG$11="Leve"),CONCATENATE("R2C",'Mapa final'!$S$11),"")</f>
        <v/>
      </c>
      <c r="Q22" s="148" t="str">
        <f>IF(AND('Mapa final'!$AE$11="Alta",'Mapa final'!$AG$11="Leve"),CONCATENATE("R2C",'Mapa final'!$S$11),"")</f>
        <v/>
      </c>
      <c r="R22" s="148" t="str">
        <f>IF(AND('Mapa final'!$AE$11="Alta",'Mapa final'!$AG$11="Leve"),CONCATENATE("R2C",'Mapa final'!$S$11),"")</f>
        <v/>
      </c>
      <c r="S22" s="148" t="str">
        <f>IF(AND('Mapa final'!$AE$11="Alta",'Mapa final'!$AG$11="Leve"),CONCATENATE("R2C",'Mapa final'!$S$11),"")</f>
        <v/>
      </c>
      <c r="T22" s="148" t="str">
        <f>IF(AND('Mapa final'!$AE$11="Alta",'Mapa final'!$AG$11="Leve"),CONCATENATE("R2C",'Mapa final'!$S$11),"")</f>
        <v/>
      </c>
      <c r="U22" s="58" t="str">
        <f>IF(AND('Mapa final'!$AE$11="Alta",'Mapa final'!$AG$11="Leve"),CONCATENATE("R2C",'Mapa final'!$S$11),"")</f>
        <v/>
      </c>
      <c r="V22" s="44" t="str">
        <f>IF(AND('Mapa final'!$AE$11="Muy Alta",'Mapa final'!$AG$11="Leve"),CONCATENATE("R2C",'Mapa final'!$S$11),"")</f>
        <v/>
      </c>
      <c r="W22" s="147" t="str">
        <f>IF(AND('Mapa final'!$AE$11="Muy Alta",'Mapa final'!$AG$11="Leve"),CONCATENATE("R2C",'Mapa final'!$S$11),"")</f>
        <v/>
      </c>
      <c r="X22" s="147" t="str">
        <f>IF(AND('Mapa final'!$AE$11="Muy Alta",'Mapa final'!$AG$11="Leve"),CONCATENATE("R2C",'Mapa final'!$S$11),"")</f>
        <v/>
      </c>
      <c r="Y22" s="147" t="str">
        <f>IF(AND('Mapa final'!$AE$11="Muy Alta",'Mapa final'!$AG$11="Leve"),CONCATENATE("R2C",'Mapa final'!$S$11),"")</f>
        <v/>
      </c>
      <c r="Z22" s="147" t="str">
        <f>IF(AND('Mapa final'!$AE$11="Muy Alta",'Mapa final'!$AG$11="Leve"),CONCATENATE("R2C",'Mapa final'!$S$11),"")</f>
        <v/>
      </c>
      <c r="AA22" s="45" t="str">
        <f>IF(AND('Mapa final'!$AE$11="Muy Alta",'Mapa final'!$AG$11="Leve"),CONCATENATE("R2C",'Mapa final'!$S$11),"")</f>
        <v/>
      </c>
      <c r="AB22" s="44" t="str">
        <f>IF(AND('Mapa final'!$AE$11="Muy Alta",'Mapa final'!$AG$11="Leve"),CONCATENATE("R2C",'Mapa final'!$S$11),"")</f>
        <v/>
      </c>
      <c r="AC22" s="147" t="str">
        <f>IF(AND('Mapa final'!$AE$11="Muy Alta",'Mapa final'!$AG$11="Leve"),CONCATENATE("R2C",'Mapa final'!$S$11),"")</f>
        <v/>
      </c>
      <c r="AD22" s="147" t="str">
        <f>IF(AND('Mapa final'!$AE$11="Muy Alta",'Mapa final'!$AG$11="Leve"),CONCATENATE("R2C",'Mapa final'!$S$11),"")</f>
        <v/>
      </c>
      <c r="AE22" s="147" t="str">
        <f>IF(AND('Mapa final'!$AE$11="Muy Alta",'Mapa final'!$AG$11="Leve"),CONCATENATE("R2C",'Mapa final'!$S$11),"")</f>
        <v/>
      </c>
      <c r="AF22" s="147" t="str">
        <f>IF(AND('Mapa final'!$AE$11="Muy Alta",'Mapa final'!$AG$11="Leve"),CONCATENATE("R2C",'Mapa final'!$S$11),"")</f>
        <v/>
      </c>
      <c r="AG22" s="45" t="str">
        <f>IF(AND('Mapa final'!$AE$11="Muy Alta",'Mapa final'!$AG$11="Leve"),CONCATENATE("R2C",'Mapa final'!$S$11),"")</f>
        <v/>
      </c>
      <c r="AH22" s="46" t="str">
        <f>IF(AND('Mapa final'!$AE$11="Muy Alta",'Mapa final'!$AG$11="Catastrófico"),CONCATENATE("R2C",'Mapa final'!$S$11),"")</f>
        <v/>
      </c>
      <c r="AI22" s="149" t="str">
        <f>IF(AND('Mapa final'!$AE$11="Muy Alta",'Mapa final'!$AG$11="Catastrófico"),CONCATENATE("R2C",'Mapa final'!$S$11),"")</f>
        <v/>
      </c>
      <c r="AJ22" s="149" t="str">
        <f>IF(AND('Mapa final'!$AE$11="Muy Alta",'Mapa final'!$AG$11="Catastrófico"),CONCATENATE("R2C",'Mapa final'!$S$11),"")</f>
        <v/>
      </c>
      <c r="AK22" s="149" t="str">
        <f>IF(AND('Mapa final'!$AE$11="Muy Alta",'Mapa final'!$AG$11="Catastrófico"),CONCATENATE("R2C",'Mapa final'!$S$11),"")</f>
        <v/>
      </c>
      <c r="AL22" s="149" t="str">
        <f>IF(AND('Mapa final'!$AE$11="Muy Alta",'Mapa final'!$AG$11="Catastrófico"),CONCATENATE("R2C",'Mapa final'!$S$11),"")</f>
        <v/>
      </c>
      <c r="AM22" s="47" t="str">
        <f>IF(AND('Mapa final'!$AE$11="Muy Alta",'Mapa final'!$AG$11="Catastrófico"),CONCATENATE("R2C",'Mapa final'!$S$11),"")</f>
        <v/>
      </c>
      <c r="AN22" s="70"/>
      <c r="AO22" s="319"/>
      <c r="AP22" s="320"/>
      <c r="AQ22" s="320"/>
      <c r="AR22" s="320"/>
      <c r="AS22" s="320"/>
      <c r="AT22" s="321"/>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30"/>
      <c r="C23" s="230"/>
      <c r="D23" s="231"/>
      <c r="E23" s="329"/>
      <c r="F23" s="328"/>
      <c r="G23" s="328"/>
      <c r="H23" s="328"/>
      <c r="I23" s="328"/>
      <c r="J23" s="57" t="str">
        <f>IF(AND('Mapa final'!$AE$11="Alta",'Mapa final'!$AG$11="Leve"),CONCATENATE("R2C",'Mapa final'!$S$11),"")</f>
        <v/>
      </c>
      <c r="K23" s="148" t="str">
        <f>IF(AND('Mapa final'!$AE$11="Alta",'Mapa final'!$AG$11="Leve"),CONCATENATE("R2C",'Mapa final'!$S$11),"")</f>
        <v/>
      </c>
      <c r="L23" s="148" t="str">
        <f>IF(AND('Mapa final'!$AE$11="Alta",'Mapa final'!$AG$11="Leve"),CONCATENATE("R2C",'Mapa final'!$S$11),"")</f>
        <v/>
      </c>
      <c r="M23" s="148" t="str">
        <f>IF(AND('Mapa final'!$AE$11="Alta",'Mapa final'!$AG$11="Leve"),CONCATENATE("R2C",'Mapa final'!$S$11),"")</f>
        <v/>
      </c>
      <c r="N23" s="148" t="str">
        <f>IF(AND('Mapa final'!$AE$11="Alta",'Mapa final'!$AG$11="Leve"),CONCATENATE("R2C",'Mapa final'!$S$11),"")</f>
        <v/>
      </c>
      <c r="O23" s="58" t="str">
        <f>IF(AND('Mapa final'!$AE$11="Alta",'Mapa final'!$AG$11="Leve"),CONCATENATE("R2C",'Mapa final'!$S$11),"")</f>
        <v/>
      </c>
      <c r="P23" s="57" t="str">
        <f>IF(AND('Mapa final'!$AE$11="Alta",'Mapa final'!$AG$11="Leve"),CONCATENATE("R2C",'Mapa final'!$S$11),"")</f>
        <v/>
      </c>
      <c r="Q23" s="148" t="str">
        <f>IF(AND('Mapa final'!$AE$11="Alta",'Mapa final'!$AG$11="Leve"),CONCATENATE("R2C",'Mapa final'!$S$11),"")</f>
        <v/>
      </c>
      <c r="R23" s="148" t="str">
        <f>IF(AND('Mapa final'!$AE$11="Alta",'Mapa final'!$AG$11="Leve"),CONCATENATE("R2C",'Mapa final'!$S$11),"")</f>
        <v/>
      </c>
      <c r="S23" s="148" t="str">
        <f>IF(AND('Mapa final'!$AE$11="Alta",'Mapa final'!$AG$11="Leve"),CONCATENATE("R2C",'Mapa final'!$S$11),"")</f>
        <v/>
      </c>
      <c r="T23" s="148" t="str">
        <f>IF(AND('Mapa final'!$AE$11="Alta",'Mapa final'!$AG$11="Leve"),CONCATENATE("R2C",'Mapa final'!$S$11),"")</f>
        <v/>
      </c>
      <c r="U23" s="58" t="str">
        <f>IF(AND('Mapa final'!$AE$11="Alta",'Mapa final'!$AG$11="Leve"),CONCATENATE("R2C",'Mapa final'!$S$11),"")</f>
        <v/>
      </c>
      <c r="V23" s="44" t="str">
        <f>IF(AND('Mapa final'!$AE$11="Muy Alta",'Mapa final'!$AG$11="Leve"),CONCATENATE("R2C",'Mapa final'!$S$11),"")</f>
        <v/>
      </c>
      <c r="W23" s="147" t="str">
        <f>IF(AND('Mapa final'!$AE$11="Muy Alta",'Mapa final'!$AG$11="Leve"),CONCATENATE("R2C",'Mapa final'!$S$11),"")</f>
        <v/>
      </c>
      <c r="X23" s="147" t="str">
        <f>IF(AND('Mapa final'!$AE$11="Muy Alta",'Mapa final'!$AG$11="Leve"),CONCATENATE("R2C",'Mapa final'!$S$11),"")</f>
        <v/>
      </c>
      <c r="Y23" s="147" t="str">
        <f>IF(AND('Mapa final'!$AE$11="Muy Alta",'Mapa final'!$AG$11="Leve"),CONCATENATE("R2C",'Mapa final'!$S$11),"")</f>
        <v/>
      </c>
      <c r="Z23" s="147" t="str">
        <f>IF(AND('Mapa final'!$AE$11="Muy Alta",'Mapa final'!$AG$11="Leve"),CONCATENATE("R2C",'Mapa final'!$S$11),"")</f>
        <v/>
      </c>
      <c r="AA23" s="45" t="str">
        <f>IF(AND('Mapa final'!$AE$11="Muy Alta",'Mapa final'!$AG$11="Leve"),CONCATENATE("R2C",'Mapa final'!$S$11),"")</f>
        <v/>
      </c>
      <c r="AB23" s="44" t="str">
        <f>IF(AND('Mapa final'!$AE$11="Muy Alta",'Mapa final'!$AG$11="Leve"),CONCATENATE("R2C",'Mapa final'!$S$11),"")</f>
        <v/>
      </c>
      <c r="AC23" s="147" t="str">
        <f>IF(AND('Mapa final'!$AE$11="Muy Alta",'Mapa final'!$AG$11="Leve"),CONCATENATE("R2C",'Mapa final'!$S$11),"")</f>
        <v/>
      </c>
      <c r="AD23" s="147" t="str">
        <f>IF(AND('Mapa final'!$AE$11="Muy Alta",'Mapa final'!$AG$11="Leve"),CONCATENATE("R2C",'Mapa final'!$S$11),"")</f>
        <v/>
      </c>
      <c r="AE23" s="147" t="str">
        <f>IF(AND('Mapa final'!$AE$11="Muy Alta",'Mapa final'!$AG$11="Leve"),CONCATENATE("R2C",'Mapa final'!$S$11),"")</f>
        <v/>
      </c>
      <c r="AF23" s="147" t="str">
        <f>IF(AND('Mapa final'!$AE$11="Muy Alta",'Mapa final'!$AG$11="Leve"),CONCATENATE("R2C",'Mapa final'!$S$11),"")</f>
        <v/>
      </c>
      <c r="AG23" s="45" t="str">
        <f>IF(AND('Mapa final'!$AE$11="Muy Alta",'Mapa final'!$AG$11="Leve"),CONCATENATE("R2C",'Mapa final'!$S$11),"")</f>
        <v/>
      </c>
      <c r="AH23" s="46" t="str">
        <f>IF(AND('Mapa final'!$AE$11="Muy Alta",'Mapa final'!$AG$11="Catastrófico"),CONCATENATE("R2C",'Mapa final'!$S$11),"")</f>
        <v/>
      </c>
      <c r="AI23" s="149" t="str">
        <f>IF(AND('Mapa final'!$AE$11="Muy Alta",'Mapa final'!$AG$11="Catastrófico"),CONCATENATE("R2C",'Mapa final'!$S$11),"")</f>
        <v/>
      </c>
      <c r="AJ23" s="149" t="str">
        <f>IF(AND('Mapa final'!$AE$11="Muy Alta",'Mapa final'!$AG$11="Catastrófico"),CONCATENATE("R2C",'Mapa final'!$S$11),"")</f>
        <v/>
      </c>
      <c r="AK23" s="149" t="str">
        <f>IF(AND('Mapa final'!$AE$11="Muy Alta",'Mapa final'!$AG$11="Catastrófico"),CONCATENATE("R2C",'Mapa final'!$S$11),"")</f>
        <v/>
      </c>
      <c r="AL23" s="149" t="str">
        <f>IF(AND('Mapa final'!$AE$11="Muy Alta",'Mapa final'!$AG$11="Catastrófico"),CONCATENATE("R2C",'Mapa final'!$S$11),"")</f>
        <v/>
      </c>
      <c r="AM23" s="47" t="str">
        <f>IF(AND('Mapa final'!$AE$11="Muy Alta",'Mapa final'!$AG$11="Catastrófico"),CONCATENATE("R2C",'Mapa final'!$S$11),"")</f>
        <v/>
      </c>
      <c r="AN23" s="70"/>
      <c r="AO23" s="319"/>
      <c r="AP23" s="320"/>
      <c r="AQ23" s="320"/>
      <c r="AR23" s="320"/>
      <c r="AS23" s="320"/>
      <c r="AT23" s="321"/>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30"/>
      <c r="C24" s="230"/>
      <c r="D24" s="231"/>
      <c r="E24" s="329"/>
      <c r="F24" s="328"/>
      <c r="G24" s="328"/>
      <c r="H24" s="328"/>
      <c r="I24" s="328"/>
      <c r="J24" s="57" t="str">
        <f>IF(AND('Mapa final'!$AE$11="Alta",'Mapa final'!$AG$11="Leve"),CONCATENATE("R2C",'Mapa final'!$S$11),"")</f>
        <v/>
      </c>
      <c r="K24" s="148" t="str">
        <f>IF(AND('Mapa final'!$AE$11="Alta",'Mapa final'!$AG$11="Leve"),CONCATENATE("R2C",'Mapa final'!$S$11),"")</f>
        <v/>
      </c>
      <c r="L24" s="148" t="str">
        <f>IF(AND('Mapa final'!$AE$11="Alta",'Mapa final'!$AG$11="Leve"),CONCATENATE("R2C",'Mapa final'!$S$11),"")</f>
        <v/>
      </c>
      <c r="M24" s="148" t="str">
        <f>IF(AND('Mapa final'!$AE$11="Alta",'Mapa final'!$AG$11="Leve"),CONCATENATE("R2C",'Mapa final'!$S$11),"")</f>
        <v/>
      </c>
      <c r="N24" s="148" t="str">
        <f>IF(AND('Mapa final'!$AE$11="Alta",'Mapa final'!$AG$11="Leve"),CONCATENATE("R2C",'Mapa final'!$S$11),"")</f>
        <v/>
      </c>
      <c r="O24" s="58" t="str">
        <f>IF(AND('Mapa final'!$AE$11="Alta",'Mapa final'!$AG$11="Leve"),CONCATENATE("R2C",'Mapa final'!$S$11),"")</f>
        <v/>
      </c>
      <c r="P24" s="57" t="str">
        <f>IF(AND('Mapa final'!$AE$11="Alta",'Mapa final'!$AG$11="Leve"),CONCATENATE("R2C",'Mapa final'!$S$11),"")</f>
        <v/>
      </c>
      <c r="Q24" s="148" t="str">
        <f>IF(AND('Mapa final'!$AE$11="Alta",'Mapa final'!$AG$11="Leve"),CONCATENATE("R2C",'Mapa final'!$S$11),"")</f>
        <v/>
      </c>
      <c r="R24" s="148" t="str">
        <f>IF(AND('Mapa final'!$AE$11="Alta",'Mapa final'!$AG$11="Leve"),CONCATENATE("R2C",'Mapa final'!$S$11),"")</f>
        <v/>
      </c>
      <c r="S24" s="148" t="str">
        <f>IF(AND('Mapa final'!$AE$11="Alta",'Mapa final'!$AG$11="Leve"),CONCATENATE("R2C",'Mapa final'!$S$11),"")</f>
        <v/>
      </c>
      <c r="T24" s="148" t="str">
        <f>IF(AND('Mapa final'!$AE$11="Alta",'Mapa final'!$AG$11="Leve"),CONCATENATE("R2C",'Mapa final'!$S$11),"")</f>
        <v/>
      </c>
      <c r="U24" s="58" t="str">
        <f>IF(AND('Mapa final'!$AE$11="Alta",'Mapa final'!$AG$11="Leve"),CONCATENATE("R2C",'Mapa final'!$S$11),"")</f>
        <v/>
      </c>
      <c r="V24" s="44" t="str">
        <f>IF(AND('Mapa final'!$AE$11="Muy Alta",'Mapa final'!$AG$11="Leve"),CONCATENATE("R2C",'Mapa final'!$S$11),"")</f>
        <v/>
      </c>
      <c r="W24" s="147" t="str">
        <f>IF(AND('Mapa final'!$AE$11="Muy Alta",'Mapa final'!$AG$11="Leve"),CONCATENATE("R2C",'Mapa final'!$S$11),"")</f>
        <v/>
      </c>
      <c r="X24" s="147" t="str">
        <f>IF(AND('Mapa final'!$AE$11="Muy Alta",'Mapa final'!$AG$11="Leve"),CONCATENATE("R2C",'Mapa final'!$S$11),"")</f>
        <v/>
      </c>
      <c r="Y24" s="147" t="str">
        <f>IF(AND('Mapa final'!$AE$11="Muy Alta",'Mapa final'!$AG$11="Leve"),CONCATENATE("R2C",'Mapa final'!$S$11),"")</f>
        <v/>
      </c>
      <c r="Z24" s="147" t="str">
        <f>IF(AND('Mapa final'!$AE$11="Muy Alta",'Mapa final'!$AG$11="Leve"),CONCATENATE("R2C",'Mapa final'!$S$11),"")</f>
        <v/>
      </c>
      <c r="AA24" s="45" t="str">
        <f>IF(AND('Mapa final'!$AE$11="Muy Alta",'Mapa final'!$AG$11="Leve"),CONCATENATE("R2C",'Mapa final'!$S$11),"")</f>
        <v/>
      </c>
      <c r="AB24" s="44" t="str">
        <f>IF(AND('Mapa final'!$AE$11="Muy Alta",'Mapa final'!$AG$11="Leve"),CONCATENATE("R2C",'Mapa final'!$S$11),"")</f>
        <v/>
      </c>
      <c r="AC24" s="147" t="str">
        <f>IF(AND('Mapa final'!$AE$11="Muy Alta",'Mapa final'!$AG$11="Leve"),CONCATENATE("R2C",'Mapa final'!$S$11),"")</f>
        <v/>
      </c>
      <c r="AD24" s="147" t="str">
        <f>IF(AND('Mapa final'!$AE$11="Muy Alta",'Mapa final'!$AG$11="Leve"),CONCATENATE("R2C",'Mapa final'!$S$11),"")</f>
        <v/>
      </c>
      <c r="AE24" s="147" t="str">
        <f>IF(AND('Mapa final'!$AE$11="Muy Alta",'Mapa final'!$AG$11="Leve"),CONCATENATE("R2C",'Mapa final'!$S$11),"")</f>
        <v/>
      </c>
      <c r="AF24" s="147" t="str">
        <f>IF(AND('Mapa final'!$AE$11="Muy Alta",'Mapa final'!$AG$11="Leve"),CONCATENATE("R2C",'Mapa final'!$S$11),"")</f>
        <v/>
      </c>
      <c r="AG24" s="45" t="str">
        <f>IF(AND('Mapa final'!$AE$11="Muy Alta",'Mapa final'!$AG$11="Leve"),CONCATENATE("R2C",'Mapa final'!$S$11),"")</f>
        <v/>
      </c>
      <c r="AH24" s="46" t="str">
        <f>IF(AND('Mapa final'!$AE$11="Muy Alta",'Mapa final'!$AG$11="Catastrófico"),CONCATENATE("R2C",'Mapa final'!$S$11),"")</f>
        <v/>
      </c>
      <c r="AI24" s="149" t="str">
        <f>IF(AND('Mapa final'!$AE$11="Muy Alta",'Mapa final'!$AG$11="Catastrófico"),CONCATENATE("R2C",'Mapa final'!$S$11),"")</f>
        <v/>
      </c>
      <c r="AJ24" s="149" t="str">
        <f>IF(AND('Mapa final'!$AE$11="Muy Alta",'Mapa final'!$AG$11="Catastrófico"),CONCATENATE("R2C",'Mapa final'!$S$11),"")</f>
        <v/>
      </c>
      <c r="AK24" s="149" t="str">
        <f>IF(AND('Mapa final'!$AE$11="Muy Alta",'Mapa final'!$AG$11="Catastrófico"),CONCATENATE("R2C",'Mapa final'!$S$11),"")</f>
        <v/>
      </c>
      <c r="AL24" s="149" t="str">
        <f>IF(AND('Mapa final'!$AE$11="Muy Alta",'Mapa final'!$AG$11="Catastrófico"),CONCATENATE("R2C",'Mapa final'!$S$11),"")</f>
        <v/>
      </c>
      <c r="AM24" s="47" t="str">
        <f>IF(AND('Mapa final'!$AE$11="Muy Alta",'Mapa final'!$AG$11="Catastrófico"),CONCATENATE("R2C",'Mapa final'!$S$11),"")</f>
        <v/>
      </c>
      <c r="AN24" s="70"/>
      <c r="AO24" s="319"/>
      <c r="AP24" s="320"/>
      <c r="AQ24" s="320"/>
      <c r="AR24" s="320"/>
      <c r="AS24" s="320"/>
      <c r="AT24" s="321"/>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30"/>
      <c r="C25" s="230"/>
      <c r="D25" s="231"/>
      <c r="E25" s="330"/>
      <c r="F25" s="331"/>
      <c r="G25" s="331"/>
      <c r="H25" s="331"/>
      <c r="I25" s="331"/>
      <c r="J25" s="59" t="str">
        <f>IF(AND('Mapa final'!$AE$11="Alta",'Mapa final'!$AG$11="Leve"),CONCATENATE("R2C",'Mapa final'!$S$11),"")</f>
        <v/>
      </c>
      <c r="K25" s="60" t="str">
        <f>IF(AND('Mapa final'!$AE$11="Alta",'Mapa final'!$AG$11="Leve"),CONCATENATE("R2C",'Mapa final'!$S$11),"")</f>
        <v/>
      </c>
      <c r="L25" s="60" t="str">
        <f>IF(AND('Mapa final'!$AE$11="Alta",'Mapa final'!$AG$11="Leve"),CONCATENATE("R2C",'Mapa final'!$S$11),"")</f>
        <v/>
      </c>
      <c r="M25" s="60" t="str">
        <f>IF(AND('Mapa final'!$AE$11="Alta",'Mapa final'!$AG$11="Leve"),CONCATENATE("R2C",'Mapa final'!$S$11),"")</f>
        <v/>
      </c>
      <c r="N25" s="60" t="str">
        <f>IF(AND('Mapa final'!$AE$11="Alta",'Mapa final'!$AG$11="Leve"),CONCATENATE("R2C",'Mapa final'!$S$11),"")</f>
        <v/>
      </c>
      <c r="O25" s="61" t="str">
        <f>IF(AND('Mapa final'!$AE$11="Alta",'Mapa final'!$AG$11="Leve"),CONCATENATE("R2C",'Mapa final'!$S$11),"")</f>
        <v/>
      </c>
      <c r="P25" s="59" t="str">
        <f>IF(AND('Mapa final'!$AE$11="Alta",'Mapa final'!$AG$11="Leve"),CONCATENATE("R2C",'Mapa final'!$S$11),"")</f>
        <v/>
      </c>
      <c r="Q25" s="60" t="str">
        <f>IF(AND('Mapa final'!$AE$11="Alta",'Mapa final'!$AG$11="Leve"),CONCATENATE("R2C",'Mapa final'!$S$11),"")</f>
        <v/>
      </c>
      <c r="R25" s="60" t="str">
        <f>IF(AND('Mapa final'!$AE$11="Alta",'Mapa final'!$AG$11="Leve"),CONCATENATE("R2C",'Mapa final'!$S$11),"")</f>
        <v/>
      </c>
      <c r="S25" s="60" t="str">
        <f>IF(AND('Mapa final'!$AE$11="Alta",'Mapa final'!$AG$11="Leve"),CONCATENATE("R2C",'Mapa final'!$S$11),"")</f>
        <v/>
      </c>
      <c r="T25" s="60" t="str">
        <f>IF(AND('Mapa final'!$AE$11="Alta",'Mapa final'!$AG$11="Leve"),CONCATENATE("R2C",'Mapa final'!$S$11),"")</f>
        <v/>
      </c>
      <c r="U25" s="61" t="str">
        <f>IF(AND('Mapa final'!$AE$11="Alta",'Mapa final'!$AG$11="Leve"),CONCATENATE("R2C",'Mapa final'!$S$11),"")</f>
        <v/>
      </c>
      <c r="V25" s="48" t="str">
        <f>IF(AND('Mapa final'!$AE$11="Muy Alta",'Mapa final'!$AG$11="Leve"),CONCATENATE("R2C",'Mapa final'!$S$11),"")</f>
        <v/>
      </c>
      <c r="W25" s="49" t="str">
        <f>IF(AND('Mapa final'!$AE$11="Muy Alta",'Mapa final'!$AG$11="Leve"),CONCATENATE("R2C",'Mapa final'!$S$11),"")</f>
        <v/>
      </c>
      <c r="X25" s="49" t="str">
        <f>IF(AND('Mapa final'!$AE$11="Muy Alta",'Mapa final'!$AG$11="Leve"),CONCATENATE("R2C",'Mapa final'!$S$11),"")</f>
        <v/>
      </c>
      <c r="Y25" s="49" t="str">
        <f>IF(AND('Mapa final'!$AE$11="Muy Alta",'Mapa final'!$AG$11="Leve"),CONCATENATE("R2C",'Mapa final'!$S$11),"")</f>
        <v/>
      </c>
      <c r="Z25" s="49" t="str">
        <f>IF(AND('Mapa final'!$AE$11="Muy Alta",'Mapa final'!$AG$11="Leve"),CONCATENATE("R2C",'Mapa final'!$S$11),"")</f>
        <v/>
      </c>
      <c r="AA25" s="50" t="str">
        <f>IF(AND('Mapa final'!$AE$11="Muy Alta",'Mapa final'!$AG$11="Leve"),CONCATENATE("R2C",'Mapa final'!$S$11),"")</f>
        <v/>
      </c>
      <c r="AB25" s="48" t="str">
        <f>IF(AND('Mapa final'!$AE$11="Muy Alta",'Mapa final'!$AG$11="Leve"),CONCATENATE("R2C",'Mapa final'!$S$11),"")</f>
        <v/>
      </c>
      <c r="AC25" s="49" t="str">
        <f>IF(AND('Mapa final'!$AE$11="Muy Alta",'Mapa final'!$AG$11="Leve"),CONCATENATE("R2C",'Mapa final'!$S$11),"")</f>
        <v/>
      </c>
      <c r="AD25" s="49" t="str">
        <f>IF(AND('Mapa final'!$AE$11="Muy Alta",'Mapa final'!$AG$11="Leve"),CONCATENATE("R2C",'Mapa final'!$S$11),"")</f>
        <v/>
      </c>
      <c r="AE25" s="49" t="str">
        <f>IF(AND('Mapa final'!$AE$11="Muy Alta",'Mapa final'!$AG$11="Leve"),CONCATENATE("R2C",'Mapa final'!$S$11),"")</f>
        <v/>
      </c>
      <c r="AF25" s="49" t="str">
        <f>IF(AND('Mapa final'!$AE$11="Muy Alta",'Mapa final'!$AG$11="Leve"),CONCATENATE("R2C",'Mapa final'!$S$11),"")</f>
        <v/>
      </c>
      <c r="AG25" s="50" t="str">
        <f>IF(AND('Mapa final'!$AE$11="Muy Alta",'Mapa final'!$AG$11="Leve"),CONCATENATE("R2C",'Mapa final'!$S$11),"")</f>
        <v/>
      </c>
      <c r="AH25" s="51" t="str">
        <f>IF(AND('Mapa final'!$AE$11="Muy Alta",'Mapa final'!$AG$11="Catastrófico"),CONCATENATE("R2C",'Mapa final'!$S$11),"")</f>
        <v/>
      </c>
      <c r="AI25" s="52" t="str">
        <f>IF(AND('Mapa final'!$AE$11="Muy Alta",'Mapa final'!$AG$11="Catastrófico"),CONCATENATE("R2C",'Mapa final'!$S$11),"")</f>
        <v/>
      </c>
      <c r="AJ25" s="52" t="str">
        <f>IF(AND('Mapa final'!$AE$11="Muy Alta",'Mapa final'!$AG$11="Catastrófico"),CONCATENATE("R2C",'Mapa final'!$S$11),"")</f>
        <v/>
      </c>
      <c r="AK25" s="52" t="str">
        <f>IF(AND('Mapa final'!$AE$11="Muy Alta",'Mapa final'!$AG$11="Catastrófico"),CONCATENATE("R2C",'Mapa final'!$S$11),"")</f>
        <v/>
      </c>
      <c r="AL25" s="52" t="str">
        <f>IF(AND('Mapa final'!$AE$11="Muy Alta",'Mapa final'!$AG$11="Catastrófico"),CONCATENATE("R2C",'Mapa final'!$S$11),"")</f>
        <v/>
      </c>
      <c r="AM25" s="53" t="str">
        <f>IF(AND('Mapa final'!$AE$11="Muy Alta",'Mapa final'!$AG$11="Catastrófico"),CONCATENATE("R2C",'Mapa final'!$S$11),"")</f>
        <v/>
      </c>
      <c r="AN25" s="70"/>
      <c r="AO25" s="322"/>
      <c r="AP25" s="323"/>
      <c r="AQ25" s="323"/>
      <c r="AR25" s="323"/>
      <c r="AS25" s="323"/>
      <c r="AT25" s="324"/>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30"/>
      <c r="C26" s="230"/>
      <c r="D26" s="231"/>
      <c r="E26" s="325" t="s">
        <v>116</v>
      </c>
      <c r="F26" s="326"/>
      <c r="G26" s="326"/>
      <c r="H26" s="326"/>
      <c r="I26" s="343"/>
      <c r="J26" s="54" t="str">
        <f>IF(AND('Mapa final'!$AE$11="Alta",'Mapa final'!$AG$11="Leve"),CONCATENATE("R2C",'Mapa final'!$S$11),"")</f>
        <v/>
      </c>
      <c r="K26" s="55" t="str">
        <f>IF(AND('Mapa final'!$AE$11="Alta",'Mapa final'!$AG$11="Leve"),CONCATENATE("R2C",'Mapa final'!$S$11),"")</f>
        <v/>
      </c>
      <c r="L26" s="55" t="str">
        <f>IF(AND('Mapa final'!$AE$11="Alta",'Mapa final'!$AG$11="Leve"),CONCATENATE("R2C",'Mapa final'!$S$11),"")</f>
        <v/>
      </c>
      <c r="M26" s="55" t="str">
        <f>IF(AND('Mapa final'!$AE$11="Alta",'Mapa final'!$AG$11="Leve"),CONCATENATE("R2C",'Mapa final'!$S$11),"")</f>
        <v/>
      </c>
      <c r="N26" s="55" t="str">
        <f>IF(AND('Mapa final'!$AE$11="Alta",'Mapa final'!$AG$11="Leve"),CONCATENATE("R2C",'Mapa final'!$S$11),"")</f>
        <v/>
      </c>
      <c r="O26" s="56" t="str">
        <f>IF(AND('Mapa final'!$AE$11="Alta",'Mapa final'!$AG$11="Leve"),CONCATENATE("R2C",'Mapa final'!$S$11),"")</f>
        <v/>
      </c>
      <c r="P26" s="54" t="str">
        <f>IF(AND('Mapa final'!$AE$11="Alta",'Mapa final'!$AG$11="Leve"),CONCATENATE("R2C",'Mapa final'!$S$11),"")</f>
        <v/>
      </c>
      <c r="Q26" s="55" t="str">
        <f>IF(AND('Mapa final'!$AE$11="Alta",'Mapa final'!$AG$11="Leve"),CONCATENATE("R2C",'Mapa final'!$S$11),"")</f>
        <v/>
      </c>
      <c r="R26" s="55" t="str">
        <f>IF(AND('Mapa final'!$AE$11="Alta",'Mapa final'!$AG$11="Leve"),CONCATENATE("R2C",'Mapa final'!$S$11),"")</f>
        <v/>
      </c>
      <c r="S26" s="55" t="str">
        <f>IF(AND('Mapa final'!$AE$11="Alta",'Mapa final'!$AG$11="Leve"),CONCATENATE("R2C",'Mapa final'!$S$11),"")</f>
        <v/>
      </c>
      <c r="T26" s="55" t="str">
        <f>IF(AND('Mapa final'!$AE$11="Alta",'Mapa final'!$AG$11="Leve"),CONCATENATE("R2C",'Mapa final'!$S$11),"")</f>
        <v/>
      </c>
      <c r="U26" s="56" t="str">
        <f>IF(AND('Mapa final'!$AE$11="Alta",'Mapa final'!$AG$11="Leve"),CONCATENATE("R2C",'Mapa final'!$S$11),"")</f>
        <v/>
      </c>
      <c r="V26" s="54" t="str">
        <f>IF(AND('Mapa final'!$AE$11="Alta",'Mapa final'!$AG$11="Leve"),CONCATENATE("R2C",'Mapa final'!$S$11),"")</f>
        <v/>
      </c>
      <c r="W26" s="55" t="str">
        <f>IF(AND('Mapa final'!$AE$11="Alta",'Mapa final'!$AG$11="Leve"),CONCATENATE("R2C",'Mapa final'!$S$11),"")</f>
        <v/>
      </c>
      <c r="X26" s="55" t="str">
        <f>IF(AND('Mapa final'!$AE$11="Alta",'Mapa final'!$AG$11="Leve"),CONCATENATE("R2C",'Mapa final'!$S$11),"")</f>
        <v/>
      </c>
      <c r="Y26" s="55" t="str">
        <f>IF(AND('Mapa final'!$AE$11="Alta",'Mapa final'!$AG$11="Leve"),CONCATENATE("R2C",'Mapa final'!$S$11),"")</f>
        <v/>
      </c>
      <c r="Z26" s="55" t="str">
        <f>IF(AND('Mapa final'!$AE$11="Alta",'Mapa final'!$AG$11="Leve"),CONCATENATE("R2C",'Mapa final'!$S$11),"")</f>
        <v/>
      </c>
      <c r="AA26" s="56" t="str">
        <f>IF(AND('Mapa final'!$AE$11="Alta",'Mapa final'!$AG$11="Leve"),CONCATENATE("R2C",'Mapa final'!$S$11),"")</f>
        <v/>
      </c>
      <c r="AB26" s="38" t="str">
        <f>IF(AND('Mapa final'!$AE$11="Muy Alta",'Mapa final'!$AG$11="Leve"),CONCATENATE("R2C",'Mapa final'!$S$11),"")</f>
        <v/>
      </c>
      <c r="AC26" s="39" t="str">
        <f>IF(AND('Mapa final'!$AE$11="Muy Alta",'Mapa final'!$AG$11="Leve"),CONCATENATE("R2C",'Mapa final'!$S$11),"")</f>
        <v/>
      </c>
      <c r="AD26" s="39" t="str">
        <f>IF(AND('Mapa final'!$AE$11="Muy Alta",'Mapa final'!$AG$11="Leve"),CONCATENATE("R2C",'Mapa final'!$S$11),"")</f>
        <v/>
      </c>
      <c r="AE26" s="39" t="str">
        <f>IF(AND('Mapa final'!$AE$11="Muy Alta",'Mapa final'!$AG$11="Leve"),CONCATENATE("R2C",'Mapa final'!$S$11),"")</f>
        <v/>
      </c>
      <c r="AF26" s="39" t="str">
        <f>IF(AND('Mapa final'!$AE$11="Muy Alta",'Mapa final'!$AG$11="Leve"),CONCATENATE("R2C",'Mapa final'!$S$11),"")</f>
        <v/>
      </c>
      <c r="AG26" s="40" t="str">
        <f>IF(AND('Mapa final'!$AE$11="Muy Alta",'Mapa final'!$AG$11="Leve"),CONCATENATE("R2C",'Mapa final'!$S$11),"")</f>
        <v/>
      </c>
      <c r="AH26" s="41" t="str">
        <f>IF(AND('Mapa final'!$AE$11="Muy Alta",'Mapa final'!$AG$11="Catastrófico"),CONCATENATE("R2C",'Mapa final'!$S$11),"")</f>
        <v/>
      </c>
      <c r="AI26" s="42" t="str">
        <f>IF(AND('Mapa final'!$AE$11="Muy Alta",'Mapa final'!$AG$11="Catastrófico"),CONCATENATE("R2C",'Mapa final'!$S$11),"")</f>
        <v/>
      </c>
      <c r="AJ26" s="42" t="str">
        <f>IF(AND('Mapa final'!$AE$11="Muy Alta",'Mapa final'!$AG$11="Catastrófico"),CONCATENATE("R2C",'Mapa final'!$S$11),"")</f>
        <v/>
      </c>
      <c r="AK26" s="42" t="str">
        <f>IF(AND('Mapa final'!$AE$11="Muy Alta",'Mapa final'!$AG$11="Catastrófico"),CONCATENATE("R2C",'Mapa final'!$S$11),"")</f>
        <v/>
      </c>
      <c r="AL26" s="42" t="str">
        <f>IF(AND('Mapa final'!$AE$11="Muy Alta",'Mapa final'!$AG$11="Catastrófico"),CONCATENATE("R2C",'Mapa final'!$S$11),"")</f>
        <v/>
      </c>
      <c r="AM26" s="43" t="str">
        <f>IF(AND('Mapa final'!$AE$11="Muy Alta",'Mapa final'!$AG$11="Catastrófico"),CONCATENATE("R2C",'Mapa final'!$S$11),"")</f>
        <v/>
      </c>
      <c r="AN26" s="70"/>
      <c r="AO26" s="355" t="s">
        <v>80</v>
      </c>
      <c r="AP26" s="356"/>
      <c r="AQ26" s="356"/>
      <c r="AR26" s="356"/>
      <c r="AS26" s="356"/>
      <c r="AT26" s="357"/>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30"/>
      <c r="C27" s="230"/>
      <c r="D27" s="231"/>
      <c r="E27" s="327"/>
      <c r="F27" s="328"/>
      <c r="G27" s="328"/>
      <c r="H27" s="328"/>
      <c r="I27" s="344"/>
      <c r="J27" s="57" t="str">
        <f>IF(AND('Mapa final'!$AE$11="Alta",'Mapa final'!$AG$11="Leve"),CONCATENATE("R2C",'Mapa final'!$S$11),"")</f>
        <v/>
      </c>
      <c r="K27" s="148" t="str">
        <f>IF(AND('Mapa final'!$AE$11="Alta",'Mapa final'!$AG$11="Leve"),CONCATENATE("R2C",'Mapa final'!$S$11),"")</f>
        <v/>
      </c>
      <c r="L27" s="148" t="str">
        <f>IF(AND('Mapa final'!$AE$11="Alta",'Mapa final'!$AG$11="Leve"),CONCATENATE("R2C",'Mapa final'!$S$11),"")</f>
        <v/>
      </c>
      <c r="M27" s="148" t="str">
        <f>IF(AND('Mapa final'!$AE$11="Alta",'Mapa final'!$AG$11="Leve"),CONCATENATE("R2C",'Mapa final'!$S$11),"")</f>
        <v/>
      </c>
      <c r="N27" s="148" t="str">
        <f>IF(AND('Mapa final'!$AE$11="Alta",'Mapa final'!$AG$11="Leve"),CONCATENATE("R2C",'Mapa final'!$S$11),"")</f>
        <v/>
      </c>
      <c r="O27" s="58" t="str">
        <f>IF(AND('Mapa final'!$AE$11="Alta",'Mapa final'!$AG$11="Leve"),CONCATENATE("R2C",'Mapa final'!$S$11),"")</f>
        <v/>
      </c>
      <c r="P27" s="57" t="str">
        <f>IF(AND('Mapa final'!$AE$11="Alta",'Mapa final'!$AG$11="Leve"),CONCATENATE("R2C",'Mapa final'!$S$11),"")</f>
        <v/>
      </c>
      <c r="Q27" s="148" t="str">
        <f>IF(AND('Mapa final'!$AE$11="Alta",'Mapa final'!$AG$11="Leve"),CONCATENATE("R2C",'Mapa final'!$S$11),"")</f>
        <v/>
      </c>
      <c r="R27" s="148" t="str">
        <f>IF(AND('Mapa final'!$AE$11="Alta",'Mapa final'!$AG$11="Leve"),CONCATENATE("R2C",'Mapa final'!$S$11),"")</f>
        <v/>
      </c>
      <c r="S27" s="148" t="str">
        <f>IF(AND('Mapa final'!$AE$11="Alta",'Mapa final'!$AG$11="Leve"),CONCATENATE("R2C",'Mapa final'!$S$11),"")</f>
        <v/>
      </c>
      <c r="T27" s="148" t="str">
        <f>IF(AND('Mapa final'!$AE$11="Alta",'Mapa final'!$AG$11="Leve"),CONCATENATE("R2C",'Mapa final'!$S$11),"")</f>
        <v/>
      </c>
      <c r="U27" s="58" t="str">
        <f>IF(AND('Mapa final'!$AE$11="Alta",'Mapa final'!$AG$11="Leve"),CONCATENATE("R2C",'Mapa final'!$S$11),"")</f>
        <v/>
      </c>
      <c r="V27" s="57" t="str">
        <f>IF(AND('Mapa final'!$AE$11="Alta",'Mapa final'!$AG$11="Leve"),CONCATENATE("R2C",'Mapa final'!$S$11),"")</f>
        <v/>
      </c>
      <c r="W27" s="148" t="str">
        <f>IF(AND('Mapa final'!$AE$11="Alta",'Mapa final'!$AG$11="Leve"),CONCATENATE("R2C",'Mapa final'!$S$11),"")</f>
        <v/>
      </c>
      <c r="X27" s="148" t="str">
        <f>IF(AND('Mapa final'!$AE$11="Alta",'Mapa final'!$AG$11="Leve"),CONCATENATE("R2C",'Mapa final'!$S$11),"")</f>
        <v/>
      </c>
      <c r="Y27" s="148" t="str">
        <f>IF(AND('Mapa final'!$AE$11="Alta",'Mapa final'!$AG$11="Leve"),CONCATENATE("R2C",'Mapa final'!$S$11),"")</f>
        <v/>
      </c>
      <c r="Z27" s="148" t="str">
        <f>IF(AND('Mapa final'!$AE$11="Alta",'Mapa final'!$AG$11="Leve"),CONCATENATE("R2C",'Mapa final'!$S$11),"")</f>
        <v/>
      </c>
      <c r="AA27" s="58" t="str">
        <f>IF(AND('Mapa final'!$AE$11="Alta",'Mapa final'!$AG$11="Leve"),CONCATENATE("R2C",'Mapa final'!$S$11),"")</f>
        <v/>
      </c>
      <c r="AB27" s="44" t="str">
        <f>IF(AND('Mapa final'!$AE$11="Muy Alta",'Mapa final'!$AG$11="Leve"),CONCATENATE("R2C",'Mapa final'!$S$11),"")</f>
        <v/>
      </c>
      <c r="AC27" s="147" t="str">
        <f>IF(AND('Mapa final'!$AE$11="Muy Alta",'Mapa final'!$AG$11="Leve"),CONCATENATE("R2C",'Mapa final'!$S$11),"")</f>
        <v/>
      </c>
      <c r="AD27" s="147" t="str">
        <f>IF(AND('Mapa final'!$AE$11="Muy Alta",'Mapa final'!$AG$11="Leve"),CONCATENATE("R2C",'Mapa final'!$S$11),"")</f>
        <v/>
      </c>
      <c r="AE27" s="147" t="str">
        <f>IF(AND('Mapa final'!$AE$11="Muy Alta",'Mapa final'!$AG$11="Leve"),CONCATENATE("R2C",'Mapa final'!$S$11),"")</f>
        <v/>
      </c>
      <c r="AF27" s="147" t="str">
        <f>IF(AND('Mapa final'!$AE$11="Muy Alta",'Mapa final'!$AG$11="Leve"),CONCATENATE("R2C",'Mapa final'!$S$11),"")</f>
        <v/>
      </c>
      <c r="AG27" s="45" t="str">
        <f>IF(AND('Mapa final'!$AE$11="Muy Alta",'Mapa final'!$AG$11="Leve"),CONCATENATE("R2C",'Mapa final'!$S$11),"")</f>
        <v/>
      </c>
      <c r="AH27" s="46" t="str">
        <f>IF(AND('Mapa final'!$AE$11="Muy Alta",'Mapa final'!$AG$11="Catastrófico"),CONCATENATE("R2C",'Mapa final'!$S$11),"")</f>
        <v/>
      </c>
      <c r="AI27" s="149" t="str">
        <f>IF(AND('Mapa final'!$AE$11="Muy Alta",'Mapa final'!$AG$11="Catastrófico"),CONCATENATE("R2C",'Mapa final'!$S$11),"")</f>
        <v/>
      </c>
      <c r="AJ27" s="149" t="str">
        <f>IF(AND('Mapa final'!$AE$11="Muy Alta",'Mapa final'!$AG$11="Catastrófico"),CONCATENATE("R2C",'Mapa final'!$S$11),"")</f>
        <v/>
      </c>
      <c r="AK27" s="149" t="str">
        <f>IF(AND('Mapa final'!$AE$11="Muy Alta",'Mapa final'!$AG$11="Catastrófico"),CONCATENATE("R2C",'Mapa final'!$S$11),"")</f>
        <v/>
      </c>
      <c r="AL27" s="149" t="str">
        <f>IF(AND('Mapa final'!$AE$11="Muy Alta",'Mapa final'!$AG$11="Catastrófico"),CONCATENATE("R2C",'Mapa final'!$S$11),"")</f>
        <v/>
      </c>
      <c r="AM27" s="47" t="str">
        <f>IF(AND('Mapa final'!$AE$11="Muy Alta",'Mapa final'!$AG$11="Catastrófico"),CONCATENATE("R2C",'Mapa final'!$S$11),"")</f>
        <v/>
      </c>
      <c r="AN27" s="70"/>
      <c r="AO27" s="358"/>
      <c r="AP27" s="359"/>
      <c r="AQ27" s="359"/>
      <c r="AR27" s="359"/>
      <c r="AS27" s="359"/>
      <c r="AT27" s="36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30"/>
      <c r="C28" s="230"/>
      <c r="D28" s="231"/>
      <c r="E28" s="329"/>
      <c r="F28" s="328"/>
      <c r="G28" s="328"/>
      <c r="H28" s="328"/>
      <c r="I28" s="344"/>
      <c r="J28" s="57" t="str">
        <f>IF(AND('Mapa final'!$AE$11="Alta",'Mapa final'!$AG$11="Leve"),CONCATENATE("R2C",'Mapa final'!$S$11),"")</f>
        <v/>
      </c>
      <c r="K28" s="148" t="str">
        <f>IF(AND('Mapa final'!$AE$11="Alta",'Mapa final'!$AG$11="Leve"),CONCATENATE("R2C",'Mapa final'!$S$11),"")</f>
        <v/>
      </c>
      <c r="L28" s="148" t="str">
        <f>IF(AND('Mapa final'!$AE$11="Alta",'Mapa final'!$AG$11="Leve"),CONCATENATE("R2C",'Mapa final'!$S$11),"")</f>
        <v/>
      </c>
      <c r="M28" s="148" t="str">
        <f>IF(AND('Mapa final'!$AE$11="Alta",'Mapa final'!$AG$11="Leve"),CONCATENATE("R2C",'Mapa final'!$S$11),"")</f>
        <v/>
      </c>
      <c r="N28" s="148" t="str">
        <f>IF(AND('Mapa final'!$AE$11="Alta",'Mapa final'!$AG$11="Leve"),CONCATENATE("R2C",'Mapa final'!$S$11),"")</f>
        <v/>
      </c>
      <c r="O28" s="58" t="str">
        <f>IF(AND('Mapa final'!$AE$11="Alta",'Mapa final'!$AG$11="Leve"),CONCATENATE("R2C",'Mapa final'!$S$11),"")</f>
        <v/>
      </c>
      <c r="P28" s="57" t="str">
        <f>IF(AND('Mapa final'!$AE$11="Alta",'Mapa final'!$AG$11="Leve"),CONCATENATE("R2C",'Mapa final'!$S$11),"")</f>
        <v/>
      </c>
      <c r="Q28" s="148" t="str">
        <f>IF(AND('Mapa final'!$AE$11="Alta",'Mapa final'!$AG$11="Leve"),CONCATENATE("R2C",'Mapa final'!$S$11),"")</f>
        <v/>
      </c>
      <c r="R28" s="148" t="str">
        <f>IF(AND('Mapa final'!$AE$11="Alta",'Mapa final'!$AG$11="Leve"),CONCATENATE("R2C",'Mapa final'!$S$11),"")</f>
        <v/>
      </c>
      <c r="S28" s="148" t="str">
        <f>IF(AND('Mapa final'!$AE$11="Alta",'Mapa final'!$AG$11="Leve"),CONCATENATE("R2C",'Mapa final'!$S$11),"")</f>
        <v/>
      </c>
      <c r="T28" s="148" t="str">
        <f>IF(AND('Mapa final'!$AE$11="Alta",'Mapa final'!$AG$11="Leve"),CONCATENATE("R2C",'Mapa final'!$S$11),"")</f>
        <v/>
      </c>
      <c r="U28" s="58" t="str">
        <f>IF(AND('Mapa final'!$AE$11="Alta",'Mapa final'!$AG$11="Leve"),CONCATENATE("R2C",'Mapa final'!$S$11),"")</f>
        <v/>
      </c>
      <c r="V28" s="57" t="str">
        <f>IF(AND('Mapa final'!$AE$11="Alta",'Mapa final'!$AG$11="Leve"),CONCATENATE("R2C",'Mapa final'!$S$11),"")</f>
        <v/>
      </c>
      <c r="W28" s="148" t="str">
        <f>IF(AND('Mapa final'!$AE$11="Alta",'Mapa final'!$AG$11="Leve"),CONCATENATE("R2C",'Mapa final'!$S$11),"")</f>
        <v/>
      </c>
      <c r="X28" s="148" t="str">
        <f>IF(AND('Mapa final'!$AE$11="Alta",'Mapa final'!$AG$11="Leve"),CONCATENATE("R2C",'Mapa final'!$S$11),"")</f>
        <v/>
      </c>
      <c r="Y28" s="148" t="str">
        <f>IF(AND('Mapa final'!$AE$11="Alta",'Mapa final'!$AG$11="Leve"),CONCATENATE("R2C",'Mapa final'!$S$11),"")</f>
        <v/>
      </c>
      <c r="Z28" s="148" t="str">
        <f>IF(AND('Mapa final'!$AE$11="Alta",'Mapa final'!$AG$11="Leve"),CONCATENATE("R2C",'Mapa final'!$S$11),"")</f>
        <v/>
      </c>
      <c r="AA28" s="58" t="str">
        <f>IF(AND('Mapa final'!$AE$11="Alta",'Mapa final'!$AG$11="Leve"),CONCATENATE("R2C",'Mapa final'!$S$11),"")</f>
        <v/>
      </c>
      <c r="AB28" s="44" t="str">
        <f>IF(AND('Mapa final'!$AE$11="Muy Alta",'Mapa final'!$AG$11="Leve"),CONCATENATE("R2C",'Mapa final'!$S$11),"")</f>
        <v/>
      </c>
      <c r="AC28" s="147" t="str">
        <f>IF(AND('Mapa final'!$AE$11="Muy Alta",'Mapa final'!$AG$11="Leve"),CONCATENATE("R2C",'Mapa final'!$S$11),"")</f>
        <v/>
      </c>
      <c r="AD28" s="147" t="str">
        <f>IF(AND('Mapa final'!$AE$11="Muy Alta",'Mapa final'!$AG$11="Leve"),CONCATENATE("R2C",'Mapa final'!$S$11),"")</f>
        <v/>
      </c>
      <c r="AE28" s="147" t="str">
        <f>IF(AND('Mapa final'!$AE$11="Muy Alta",'Mapa final'!$AG$11="Leve"),CONCATENATE("R2C",'Mapa final'!$S$11),"")</f>
        <v/>
      </c>
      <c r="AF28" s="147" t="str">
        <f>IF(AND('Mapa final'!$AE$11="Muy Alta",'Mapa final'!$AG$11="Leve"),CONCATENATE("R2C",'Mapa final'!$S$11),"")</f>
        <v/>
      </c>
      <c r="AG28" s="45" t="str">
        <f>IF(AND('Mapa final'!$AE$11="Muy Alta",'Mapa final'!$AG$11="Leve"),CONCATENATE("R2C",'Mapa final'!$S$11),"")</f>
        <v/>
      </c>
      <c r="AH28" s="46" t="str">
        <f>IF(AND('Mapa final'!$AE$11="Muy Alta",'Mapa final'!$AG$11="Catastrófico"),CONCATENATE("R2C",'Mapa final'!$S$11),"")</f>
        <v/>
      </c>
      <c r="AI28" s="149" t="str">
        <f>IF(AND('Mapa final'!$AE$11="Muy Alta",'Mapa final'!$AG$11="Catastrófico"),CONCATENATE("R2C",'Mapa final'!$S$11),"")</f>
        <v/>
      </c>
      <c r="AJ28" s="149" t="str">
        <f>IF(AND('Mapa final'!$AE$11="Muy Alta",'Mapa final'!$AG$11="Catastrófico"),CONCATENATE("R2C",'Mapa final'!$S$11),"")</f>
        <v/>
      </c>
      <c r="AK28" s="149" t="str">
        <f>IF(AND('Mapa final'!$AE$11="Muy Alta",'Mapa final'!$AG$11="Catastrófico"),CONCATENATE("R2C",'Mapa final'!$S$11),"")</f>
        <v/>
      </c>
      <c r="AL28" s="149" t="str">
        <f>IF(AND('Mapa final'!$AE$11="Muy Alta",'Mapa final'!$AG$11="Catastrófico"),CONCATENATE("R2C",'Mapa final'!$S$11),"")</f>
        <v/>
      </c>
      <c r="AM28" s="47" t="str">
        <f>IF(AND('Mapa final'!$AE$11="Muy Alta",'Mapa final'!$AG$11="Catastrófico"),CONCATENATE("R2C",'Mapa final'!$S$11),"")</f>
        <v/>
      </c>
      <c r="AN28" s="70"/>
      <c r="AO28" s="358"/>
      <c r="AP28" s="359"/>
      <c r="AQ28" s="359"/>
      <c r="AR28" s="359"/>
      <c r="AS28" s="359"/>
      <c r="AT28" s="36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30"/>
      <c r="C29" s="230"/>
      <c r="D29" s="231"/>
      <c r="E29" s="329"/>
      <c r="F29" s="328"/>
      <c r="G29" s="328"/>
      <c r="H29" s="328"/>
      <c r="I29" s="344"/>
      <c r="J29" s="57" t="str">
        <f>IF(AND('Mapa final'!$AE$11="Alta",'Mapa final'!$AG$11="Leve"),CONCATENATE("R2C",'Mapa final'!$S$11),"")</f>
        <v/>
      </c>
      <c r="K29" s="148" t="str">
        <f>IF(AND('Mapa final'!$AE$11="Alta",'Mapa final'!$AG$11="Leve"),CONCATENATE("R2C",'Mapa final'!$S$11),"")</f>
        <v/>
      </c>
      <c r="L29" s="148" t="str">
        <f>IF(AND('Mapa final'!$AE$11="Alta",'Mapa final'!$AG$11="Leve"),CONCATENATE("R2C",'Mapa final'!$S$11),"")</f>
        <v/>
      </c>
      <c r="M29" s="148" t="str">
        <f>IF(AND('Mapa final'!$AE$11="Alta",'Mapa final'!$AG$11="Leve"),CONCATENATE("R2C",'Mapa final'!$S$11),"")</f>
        <v/>
      </c>
      <c r="N29" s="148" t="str">
        <f>IF(AND('Mapa final'!$AE$11="Alta",'Mapa final'!$AG$11="Leve"),CONCATENATE("R2C",'Mapa final'!$S$11),"")</f>
        <v/>
      </c>
      <c r="O29" s="58" t="str">
        <f>IF(AND('Mapa final'!$AE$11="Alta",'Mapa final'!$AG$11="Leve"),CONCATENATE("R2C",'Mapa final'!$S$11),"")</f>
        <v/>
      </c>
      <c r="P29" s="57" t="str">
        <f>IF(AND('Mapa final'!$AE$11="Alta",'Mapa final'!$AG$11="Leve"),CONCATENATE("R2C",'Mapa final'!$S$11),"")</f>
        <v/>
      </c>
      <c r="Q29" s="148" t="str">
        <f>IF(AND('Mapa final'!$AE$11="Alta",'Mapa final'!$AG$11="Leve"),CONCATENATE("R2C",'Mapa final'!$S$11),"")</f>
        <v/>
      </c>
      <c r="R29" s="148" t="str">
        <f>IF(AND('Mapa final'!$AE$11="Alta",'Mapa final'!$AG$11="Leve"),CONCATENATE("R2C",'Mapa final'!$S$11),"")</f>
        <v/>
      </c>
      <c r="S29" s="148" t="str">
        <f>IF(AND('Mapa final'!$AE$11="Alta",'Mapa final'!$AG$11="Leve"),CONCATENATE("R2C",'Mapa final'!$S$11),"")</f>
        <v/>
      </c>
      <c r="T29" s="148" t="str">
        <f>IF(AND('Mapa final'!$AE$11="Alta",'Mapa final'!$AG$11="Leve"),CONCATENATE("R2C",'Mapa final'!$S$11),"")</f>
        <v/>
      </c>
      <c r="U29" s="58" t="str">
        <f>IF(AND('Mapa final'!$AE$11="Alta",'Mapa final'!$AG$11="Leve"),CONCATENATE("R2C",'Mapa final'!$S$11),"")</f>
        <v/>
      </c>
      <c r="V29" s="57" t="str">
        <f>IF(AND('Mapa final'!$AE$11="Alta",'Mapa final'!$AG$11="Leve"),CONCATENATE("R2C",'Mapa final'!$S$11),"")</f>
        <v/>
      </c>
      <c r="W29" s="148" t="str">
        <f>IF(AND('Mapa final'!$AE$11="Alta",'Mapa final'!$AG$11="Leve"),CONCATENATE("R2C",'Mapa final'!$S$11),"")</f>
        <v/>
      </c>
      <c r="X29" s="148" t="str">
        <f>IF(AND('Mapa final'!$AE$11="Alta",'Mapa final'!$AG$11="Leve"),CONCATENATE("R2C",'Mapa final'!$S$11),"")</f>
        <v/>
      </c>
      <c r="Y29" s="148" t="str">
        <f>IF(AND('Mapa final'!$AE$11="Alta",'Mapa final'!$AG$11="Leve"),CONCATENATE("R2C",'Mapa final'!$S$11),"")</f>
        <v/>
      </c>
      <c r="Z29" s="148" t="str">
        <f>IF(AND('Mapa final'!$AE$11="Alta",'Mapa final'!$AG$11="Leve"),CONCATENATE("R2C",'Mapa final'!$S$11),"")</f>
        <v/>
      </c>
      <c r="AA29" s="58" t="str">
        <f>IF(AND('Mapa final'!$AE$11="Alta",'Mapa final'!$AG$11="Leve"),CONCATENATE("R2C",'Mapa final'!$S$11),"")</f>
        <v/>
      </c>
      <c r="AB29" s="44" t="str">
        <f>IF(AND('Mapa final'!$AE$11="Muy Alta",'Mapa final'!$AG$11="Leve"),CONCATENATE("R2C",'Mapa final'!$S$11),"")</f>
        <v/>
      </c>
      <c r="AC29" s="147" t="str">
        <f>IF(AND('Mapa final'!$AE$11="Muy Alta",'Mapa final'!$AG$11="Leve"),CONCATENATE("R2C",'Mapa final'!$S$11),"")</f>
        <v/>
      </c>
      <c r="AD29" s="147" t="str">
        <f>IF(AND('Mapa final'!$AE$11="Muy Alta",'Mapa final'!$AG$11="Leve"),CONCATENATE("R2C",'Mapa final'!$S$11),"")</f>
        <v/>
      </c>
      <c r="AE29" s="147" t="str">
        <f>IF(AND('Mapa final'!$AE$11="Muy Alta",'Mapa final'!$AG$11="Leve"),CONCATENATE("R2C",'Mapa final'!$S$11),"")</f>
        <v/>
      </c>
      <c r="AF29" s="147" t="str">
        <f>IF(AND('Mapa final'!$AE$11="Muy Alta",'Mapa final'!$AG$11="Leve"),CONCATENATE("R2C",'Mapa final'!$S$11),"")</f>
        <v/>
      </c>
      <c r="AG29" s="45" t="str">
        <f>IF(AND('Mapa final'!$AE$11="Muy Alta",'Mapa final'!$AG$11="Leve"),CONCATENATE("R2C",'Mapa final'!$S$11),"")</f>
        <v/>
      </c>
      <c r="AH29" s="46" t="str">
        <f>IF(AND('Mapa final'!$AE$11="Muy Alta",'Mapa final'!$AG$11="Catastrófico"),CONCATENATE("R2C",'Mapa final'!$S$11),"")</f>
        <v/>
      </c>
      <c r="AI29" s="149" t="str">
        <f>IF(AND('Mapa final'!$AE$11="Muy Alta",'Mapa final'!$AG$11="Catastrófico"),CONCATENATE("R2C",'Mapa final'!$S$11),"")</f>
        <v/>
      </c>
      <c r="AJ29" s="149" t="str">
        <f>IF(AND('Mapa final'!$AE$11="Muy Alta",'Mapa final'!$AG$11="Catastrófico"),CONCATENATE("R2C",'Mapa final'!$S$11),"")</f>
        <v/>
      </c>
      <c r="AK29" s="149" t="str">
        <f>IF(AND('Mapa final'!$AE$11="Muy Alta",'Mapa final'!$AG$11="Catastrófico"),CONCATENATE("R2C",'Mapa final'!$S$11),"")</f>
        <v/>
      </c>
      <c r="AL29" s="149" t="str">
        <f>IF(AND('Mapa final'!$AE$11="Muy Alta",'Mapa final'!$AG$11="Catastrófico"),CONCATENATE("R2C",'Mapa final'!$S$11),"")</f>
        <v/>
      </c>
      <c r="AM29" s="47" t="str">
        <f>IF(AND('Mapa final'!$AE$11="Muy Alta",'Mapa final'!$AG$11="Catastrófico"),CONCATENATE("R2C",'Mapa final'!$S$11),"")</f>
        <v/>
      </c>
      <c r="AN29" s="70"/>
      <c r="AO29" s="358"/>
      <c r="AP29" s="359"/>
      <c r="AQ29" s="359"/>
      <c r="AR29" s="359"/>
      <c r="AS29" s="359"/>
      <c r="AT29" s="36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30"/>
      <c r="C30" s="230"/>
      <c r="D30" s="231"/>
      <c r="E30" s="329"/>
      <c r="F30" s="328"/>
      <c r="G30" s="328"/>
      <c r="H30" s="328"/>
      <c r="I30" s="344"/>
      <c r="J30" s="57" t="str">
        <f>IF(AND('Mapa final'!$AE$11="Alta",'Mapa final'!$AG$11="Leve"),CONCATENATE("R2C",'Mapa final'!$S$11),"")</f>
        <v/>
      </c>
      <c r="K30" s="148" t="str">
        <f>IF(AND('Mapa final'!$AE$11="Alta",'Mapa final'!$AG$11="Leve"),CONCATENATE("R2C",'Mapa final'!$S$11),"")</f>
        <v/>
      </c>
      <c r="L30" s="148" t="str">
        <f>IF(AND('Mapa final'!$AE$11="Alta",'Mapa final'!$AG$11="Leve"),CONCATENATE("R2C",'Mapa final'!$S$11),"")</f>
        <v/>
      </c>
      <c r="M30" s="148" t="str">
        <f>IF(AND('Mapa final'!$AE$11="Alta",'Mapa final'!$AG$11="Leve"),CONCATENATE("R2C",'Mapa final'!$S$11),"")</f>
        <v/>
      </c>
      <c r="N30" s="148" t="str">
        <f>IF(AND('Mapa final'!$AE$11="Alta",'Mapa final'!$AG$11="Leve"),CONCATENATE("R2C",'Mapa final'!$S$11),"")</f>
        <v/>
      </c>
      <c r="O30" s="58" t="str">
        <f>IF(AND('Mapa final'!$AE$11="Alta",'Mapa final'!$AG$11="Leve"),CONCATENATE("R2C",'Mapa final'!$S$11),"")</f>
        <v/>
      </c>
      <c r="P30" s="57" t="str">
        <f>IF(AND('Mapa final'!$AE$11="Alta",'Mapa final'!$AG$11="Leve"),CONCATENATE("R2C",'Mapa final'!$S$11),"")</f>
        <v/>
      </c>
      <c r="Q30" s="148" t="str">
        <f>IF(AND('Mapa final'!$AE$11="Alta",'Mapa final'!$AG$11="Leve"),CONCATENATE("R2C",'Mapa final'!$S$11),"")</f>
        <v/>
      </c>
      <c r="R30" s="148" t="str">
        <f>IF(AND('Mapa final'!$AE$11="Alta",'Mapa final'!$AG$11="Leve"),CONCATENATE("R2C",'Mapa final'!$S$11),"")</f>
        <v/>
      </c>
      <c r="S30" s="148" t="str">
        <f>IF(AND('Mapa final'!$AE$11="Alta",'Mapa final'!$AG$11="Leve"),CONCATENATE("R2C",'Mapa final'!$S$11),"")</f>
        <v/>
      </c>
      <c r="T30" s="148" t="str">
        <f>IF(AND('Mapa final'!$AE$11="Alta",'Mapa final'!$AG$11="Leve"),CONCATENATE("R2C",'Mapa final'!$S$11),"")</f>
        <v/>
      </c>
      <c r="U30" s="58" t="str">
        <f>IF(AND('Mapa final'!$AE$11="Alta",'Mapa final'!$AG$11="Leve"),CONCATENATE("R2C",'Mapa final'!$S$11),"")</f>
        <v/>
      </c>
      <c r="V30" s="57" t="str">
        <f>IF(AND('Mapa final'!$AE$11="Alta",'Mapa final'!$AG$11="Leve"),CONCATENATE("R2C",'Mapa final'!$S$11),"")</f>
        <v/>
      </c>
      <c r="W30" s="148" t="str">
        <f>IF(AND('Mapa final'!$AE$11="Alta",'Mapa final'!$AG$11="Leve"),CONCATENATE("R2C",'Mapa final'!$S$11),"")</f>
        <v/>
      </c>
      <c r="X30" s="148" t="str">
        <f>IF(AND('Mapa final'!$AE$11="Alta",'Mapa final'!$AG$11="Leve"),CONCATENATE("R2C",'Mapa final'!$S$11),"")</f>
        <v/>
      </c>
      <c r="Y30" s="148" t="str">
        <f>IF(AND('Mapa final'!$AE$11="Alta",'Mapa final'!$AG$11="Leve"),CONCATENATE("R2C",'Mapa final'!$S$11),"")</f>
        <v/>
      </c>
      <c r="Z30" s="148" t="str">
        <f>IF(AND('Mapa final'!$AE$11="Alta",'Mapa final'!$AG$11="Leve"),CONCATENATE("R2C",'Mapa final'!$S$11),"")</f>
        <v/>
      </c>
      <c r="AA30" s="58" t="str">
        <f>IF(AND('Mapa final'!$AE$11="Alta",'Mapa final'!$AG$11="Leve"),CONCATENATE("R2C",'Mapa final'!$S$11),"")</f>
        <v/>
      </c>
      <c r="AB30" s="44" t="str">
        <f>IF(AND('Mapa final'!$AE$11="Muy Alta",'Mapa final'!$AG$11="Leve"),CONCATENATE("R2C",'Mapa final'!$S$11),"")</f>
        <v/>
      </c>
      <c r="AC30" s="147" t="str">
        <f>IF(AND('Mapa final'!$AE$11="Muy Alta",'Mapa final'!$AG$11="Leve"),CONCATENATE("R2C",'Mapa final'!$S$11),"")</f>
        <v/>
      </c>
      <c r="AD30" s="147" t="str">
        <f>IF(AND('Mapa final'!$AE$11="Muy Alta",'Mapa final'!$AG$11="Leve"),CONCATENATE("R2C",'Mapa final'!$S$11),"")</f>
        <v/>
      </c>
      <c r="AE30" s="147" t="str">
        <f>IF(AND('Mapa final'!$AE$11="Muy Alta",'Mapa final'!$AG$11="Leve"),CONCATENATE("R2C",'Mapa final'!$S$11),"")</f>
        <v/>
      </c>
      <c r="AF30" s="147" t="str">
        <f>IF(AND('Mapa final'!$AE$11="Muy Alta",'Mapa final'!$AG$11="Leve"),CONCATENATE("R2C",'Mapa final'!$S$11),"")</f>
        <v/>
      </c>
      <c r="AG30" s="45" t="str">
        <f>IF(AND('Mapa final'!$AE$11="Muy Alta",'Mapa final'!$AG$11="Leve"),CONCATENATE("R2C",'Mapa final'!$S$11),"")</f>
        <v/>
      </c>
      <c r="AH30" s="46" t="str">
        <f>IF(AND('Mapa final'!$AE$11="Muy Alta",'Mapa final'!$AG$11="Catastrófico"),CONCATENATE("R2C",'Mapa final'!$S$11),"")</f>
        <v/>
      </c>
      <c r="AI30" s="149" t="str">
        <f>IF(AND('Mapa final'!$AE$11="Muy Alta",'Mapa final'!$AG$11="Catastrófico"),CONCATENATE("R2C",'Mapa final'!$S$11),"")</f>
        <v/>
      </c>
      <c r="AJ30" s="149" t="str">
        <f>IF(AND('Mapa final'!$AE$11="Muy Alta",'Mapa final'!$AG$11="Catastrófico"),CONCATENATE("R2C",'Mapa final'!$S$11),"")</f>
        <v/>
      </c>
      <c r="AK30" s="149" t="str">
        <f>IF(AND('Mapa final'!$AE$11="Muy Alta",'Mapa final'!$AG$11="Catastrófico"),CONCATENATE("R2C",'Mapa final'!$S$11),"")</f>
        <v/>
      </c>
      <c r="AL30" s="149" t="str">
        <f>IF(AND('Mapa final'!$AE$11="Muy Alta",'Mapa final'!$AG$11="Catastrófico"),CONCATENATE("R2C",'Mapa final'!$S$11),"")</f>
        <v/>
      </c>
      <c r="AM30" s="47" t="str">
        <f>IF(AND('Mapa final'!$AE$11="Muy Alta",'Mapa final'!$AG$11="Catastrófico"),CONCATENATE("R2C",'Mapa final'!$S$11),"")</f>
        <v/>
      </c>
      <c r="AN30" s="70"/>
      <c r="AO30" s="358"/>
      <c r="AP30" s="359"/>
      <c r="AQ30" s="359"/>
      <c r="AR30" s="359"/>
      <c r="AS30" s="359"/>
      <c r="AT30" s="36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30"/>
      <c r="C31" s="230"/>
      <c r="D31" s="231"/>
      <c r="E31" s="329"/>
      <c r="F31" s="328"/>
      <c r="G31" s="328"/>
      <c r="H31" s="328"/>
      <c r="I31" s="344"/>
      <c r="J31" s="57" t="str">
        <f>IF(AND('Mapa final'!$AE$11="Alta",'Mapa final'!$AG$11="Leve"),CONCATENATE("R2C",'Mapa final'!$S$11),"")</f>
        <v/>
      </c>
      <c r="K31" s="148" t="str">
        <f>IF(AND('Mapa final'!$AE$11="Alta",'Mapa final'!$AG$11="Leve"),CONCATENATE("R2C",'Mapa final'!$S$11),"")</f>
        <v/>
      </c>
      <c r="L31" s="148" t="str">
        <f>IF(AND('Mapa final'!$AE$11="Alta",'Mapa final'!$AG$11="Leve"),CONCATENATE("R2C",'Mapa final'!$S$11),"")</f>
        <v/>
      </c>
      <c r="M31" s="148" t="str">
        <f>IF(AND('Mapa final'!$AE$11="Alta",'Mapa final'!$AG$11="Leve"),CONCATENATE("R2C",'Mapa final'!$S$11),"")</f>
        <v/>
      </c>
      <c r="N31" s="148" t="str">
        <f>IF(AND('Mapa final'!$AE$11="Alta",'Mapa final'!$AG$11="Leve"),CONCATENATE("R2C",'Mapa final'!$S$11),"")</f>
        <v/>
      </c>
      <c r="O31" s="58" t="str">
        <f>IF(AND('Mapa final'!$AE$11="Alta",'Mapa final'!$AG$11="Leve"),CONCATENATE("R2C",'Mapa final'!$S$11),"")</f>
        <v/>
      </c>
      <c r="P31" s="57" t="str">
        <f>IF(AND('Mapa final'!$AE$11="Alta",'Mapa final'!$AG$11="Leve"),CONCATENATE("R2C",'Mapa final'!$S$11),"")</f>
        <v/>
      </c>
      <c r="Q31" s="148" t="str">
        <f>IF(AND('Mapa final'!$AE$11="Alta",'Mapa final'!$AG$11="Leve"),CONCATENATE("R2C",'Mapa final'!$S$11),"")</f>
        <v/>
      </c>
      <c r="R31" s="148" t="str">
        <f>IF(AND('Mapa final'!$AE$11="Alta",'Mapa final'!$AG$11="Leve"),CONCATENATE("R2C",'Mapa final'!$S$11),"")</f>
        <v/>
      </c>
      <c r="S31" s="148" t="str">
        <f>IF(AND('Mapa final'!$AE$11="Alta",'Mapa final'!$AG$11="Leve"),CONCATENATE("R2C",'Mapa final'!$S$11),"")</f>
        <v/>
      </c>
      <c r="T31" s="148" t="str">
        <f>IF(AND('Mapa final'!$AE$11="Alta",'Mapa final'!$AG$11="Leve"),CONCATENATE("R2C",'Mapa final'!$S$11),"")</f>
        <v/>
      </c>
      <c r="U31" s="58" t="str">
        <f>IF(AND('Mapa final'!$AE$11="Alta",'Mapa final'!$AG$11="Leve"),CONCATENATE("R2C",'Mapa final'!$S$11),"")</f>
        <v/>
      </c>
      <c r="V31" s="57" t="str">
        <f>IF(AND('Mapa final'!$AE$11="Alta",'Mapa final'!$AG$11="Leve"),CONCATENATE("R2C",'Mapa final'!$S$11),"")</f>
        <v/>
      </c>
      <c r="W31" s="148" t="str">
        <f>IF(AND('Mapa final'!$AE$11="Alta",'Mapa final'!$AG$11="Leve"),CONCATENATE("R2C",'Mapa final'!$S$11),"")</f>
        <v/>
      </c>
      <c r="X31" s="148" t="str">
        <f>IF(AND('Mapa final'!$AE$11="Alta",'Mapa final'!$AG$11="Leve"),CONCATENATE("R2C",'Mapa final'!$S$11),"")</f>
        <v/>
      </c>
      <c r="Y31" s="148" t="str">
        <f>IF(AND('Mapa final'!$AE$11="Alta",'Mapa final'!$AG$11="Leve"),CONCATENATE("R2C",'Mapa final'!$S$11),"")</f>
        <v/>
      </c>
      <c r="Z31" s="148" t="str">
        <f>IF(AND('Mapa final'!$AE$11="Alta",'Mapa final'!$AG$11="Leve"),CONCATENATE("R2C",'Mapa final'!$S$11),"")</f>
        <v/>
      </c>
      <c r="AA31" s="58" t="str">
        <f>IF(AND('Mapa final'!$AE$11="Alta",'Mapa final'!$AG$11="Leve"),CONCATENATE("R2C",'Mapa final'!$S$11),"")</f>
        <v/>
      </c>
      <c r="AB31" s="44" t="str">
        <f>IF(AND('Mapa final'!$AE$11="Muy Alta",'Mapa final'!$AG$11="Leve"),CONCATENATE("R2C",'Mapa final'!$S$11),"")</f>
        <v/>
      </c>
      <c r="AC31" s="147" t="str">
        <f>IF(AND('Mapa final'!$AE$11="Muy Alta",'Mapa final'!$AG$11="Leve"),CONCATENATE("R2C",'Mapa final'!$S$11),"")</f>
        <v/>
      </c>
      <c r="AD31" s="147" t="str">
        <f>IF(AND('Mapa final'!$AE$11="Muy Alta",'Mapa final'!$AG$11="Leve"),CONCATENATE("R2C",'Mapa final'!$S$11),"")</f>
        <v/>
      </c>
      <c r="AE31" s="147" t="str">
        <f>IF(AND('Mapa final'!$AE$11="Muy Alta",'Mapa final'!$AG$11="Leve"),CONCATENATE("R2C",'Mapa final'!$S$11),"")</f>
        <v/>
      </c>
      <c r="AF31" s="147" t="str">
        <f>IF(AND('Mapa final'!$AE$11="Muy Alta",'Mapa final'!$AG$11="Leve"),CONCATENATE("R2C",'Mapa final'!$S$11),"")</f>
        <v/>
      </c>
      <c r="AG31" s="45" t="str">
        <f>IF(AND('Mapa final'!$AE$11="Muy Alta",'Mapa final'!$AG$11="Leve"),CONCATENATE("R2C",'Mapa final'!$S$11),"")</f>
        <v/>
      </c>
      <c r="AH31" s="46" t="str">
        <f>IF(AND('Mapa final'!$AE$11="Muy Alta",'Mapa final'!$AG$11="Catastrófico"),CONCATENATE("R2C",'Mapa final'!$S$11),"")</f>
        <v/>
      </c>
      <c r="AI31" s="149" t="str">
        <f>IF(AND('Mapa final'!$AE$11="Muy Alta",'Mapa final'!$AG$11="Catastrófico"),CONCATENATE("R2C",'Mapa final'!$S$11),"")</f>
        <v/>
      </c>
      <c r="AJ31" s="149" t="str">
        <f>IF(AND('Mapa final'!$AE$11="Muy Alta",'Mapa final'!$AG$11="Catastrófico"),CONCATENATE("R2C",'Mapa final'!$S$11),"")</f>
        <v/>
      </c>
      <c r="AK31" s="149" t="str">
        <f>IF(AND('Mapa final'!$AE$11="Muy Alta",'Mapa final'!$AG$11="Catastrófico"),CONCATENATE("R2C",'Mapa final'!$S$11),"")</f>
        <v/>
      </c>
      <c r="AL31" s="149" t="str">
        <f>IF(AND('Mapa final'!$AE$11="Muy Alta",'Mapa final'!$AG$11="Catastrófico"),CONCATENATE("R2C",'Mapa final'!$S$11),"")</f>
        <v/>
      </c>
      <c r="AM31" s="47" t="str">
        <f>IF(AND('Mapa final'!$AE$11="Muy Alta",'Mapa final'!$AG$11="Catastrófico"),CONCATENATE("R2C",'Mapa final'!$S$11),"")</f>
        <v/>
      </c>
      <c r="AN31" s="70"/>
      <c r="AO31" s="358"/>
      <c r="AP31" s="359"/>
      <c r="AQ31" s="359"/>
      <c r="AR31" s="359"/>
      <c r="AS31" s="359"/>
      <c r="AT31" s="36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30"/>
      <c r="C32" s="230"/>
      <c r="D32" s="231"/>
      <c r="E32" s="329"/>
      <c r="F32" s="328"/>
      <c r="G32" s="328"/>
      <c r="H32" s="328"/>
      <c r="I32" s="344"/>
      <c r="J32" s="57" t="str">
        <f>IF(AND('Mapa final'!$AE$11="Alta",'Mapa final'!$AG$11="Leve"),CONCATENATE("R2C",'Mapa final'!$S$11),"")</f>
        <v/>
      </c>
      <c r="K32" s="148" t="str">
        <f>IF(AND('Mapa final'!$AE$11="Alta",'Mapa final'!$AG$11="Leve"),CONCATENATE("R2C",'Mapa final'!$S$11),"")</f>
        <v/>
      </c>
      <c r="L32" s="148" t="str">
        <f>IF(AND('Mapa final'!$AE$11="Alta",'Mapa final'!$AG$11="Leve"),CONCATENATE("R2C",'Mapa final'!$S$11),"")</f>
        <v/>
      </c>
      <c r="M32" s="148" t="str">
        <f>IF(AND('Mapa final'!$AE$11="Alta",'Mapa final'!$AG$11="Leve"),CONCATENATE("R2C",'Mapa final'!$S$11),"")</f>
        <v/>
      </c>
      <c r="N32" s="148" t="str">
        <f>IF(AND('Mapa final'!$AE$11="Alta",'Mapa final'!$AG$11="Leve"),CONCATENATE("R2C",'Mapa final'!$S$11),"")</f>
        <v/>
      </c>
      <c r="O32" s="58" t="str">
        <f>IF(AND('Mapa final'!$AE$11="Alta",'Mapa final'!$AG$11="Leve"),CONCATENATE("R2C",'Mapa final'!$S$11),"")</f>
        <v/>
      </c>
      <c r="P32" s="57" t="str">
        <f>IF(AND('Mapa final'!$AE$11="Alta",'Mapa final'!$AG$11="Leve"),CONCATENATE("R2C",'Mapa final'!$S$11),"")</f>
        <v/>
      </c>
      <c r="Q32" s="148" t="str">
        <f>IF(AND('Mapa final'!$AE$11="Alta",'Mapa final'!$AG$11="Leve"),CONCATENATE("R2C",'Mapa final'!$S$11),"")</f>
        <v/>
      </c>
      <c r="R32" s="148" t="str">
        <f>IF(AND('Mapa final'!$AE$11="Alta",'Mapa final'!$AG$11="Leve"),CONCATENATE("R2C",'Mapa final'!$S$11),"")</f>
        <v/>
      </c>
      <c r="S32" s="148" t="str">
        <f>IF(AND('Mapa final'!$AE$11="Alta",'Mapa final'!$AG$11="Leve"),CONCATENATE("R2C",'Mapa final'!$S$11),"")</f>
        <v/>
      </c>
      <c r="T32" s="148" t="str">
        <f>IF(AND('Mapa final'!$AE$11="Alta",'Mapa final'!$AG$11="Leve"),CONCATENATE("R2C",'Mapa final'!$S$11),"")</f>
        <v/>
      </c>
      <c r="U32" s="58" t="str">
        <f>IF(AND('Mapa final'!$AE$11="Alta",'Mapa final'!$AG$11="Leve"),CONCATENATE("R2C",'Mapa final'!$S$11),"")</f>
        <v/>
      </c>
      <c r="V32" s="57" t="str">
        <f>IF(AND('Mapa final'!$AE$11="Alta",'Mapa final'!$AG$11="Leve"),CONCATENATE("R2C",'Mapa final'!$S$11),"")</f>
        <v/>
      </c>
      <c r="W32" s="148" t="str">
        <f>IF(AND('Mapa final'!$AE$11="Alta",'Mapa final'!$AG$11="Leve"),CONCATENATE("R2C",'Mapa final'!$S$11),"")</f>
        <v/>
      </c>
      <c r="X32" s="148" t="str">
        <f>IF(AND('Mapa final'!$AE$11="Alta",'Mapa final'!$AG$11="Leve"),CONCATENATE("R2C",'Mapa final'!$S$11),"")</f>
        <v/>
      </c>
      <c r="Y32" s="148" t="str">
        <f>IF(AND('Mapa final'!$AE$11="Alta",'Mapa final'!$AG$11="Leve"),CONCATENATE("R2C",'Mapa final'!$S$11),"")</f>
        <v/>
      </c>
      <c r="Z32" s="148" t="str">
        <f>IF(AND('Mapa final'!$AE$11="Alta",'Mapa final'!$AG$11="Leve"),CONCATENATE("R2C",'Mapa final'!$S$11),"")</f>
        <v/>
      </c>
      <c r="AA32" s="58" t="str">
        <f>IF(AND('Mapa final'!$AE$11="Alta",'Mapa final'!$AG$11="Leve"),CONCATENATE("R2C",'Mapa final'!$S$11),"")</f>
        <v/>
      </c>
      <c r="AB32" s="44" t="str">
        <f>IF(AND('Mapa final'!$AE$11="Muy Alta",'Mapa final'!$AG$11="Leve"),CONCATENATE("R2C",'Mapa final'!$S$11),"")</f>
        <v/>
      </c>
      <c r="AC32" s="147" t="str">
        <f>IF(AND('Mapa final'!$AE$11="Muy Alta",'Mapa final'!$AG$11="Leve"),CONCATENATE("R2C",'Mapa final'!$S$11),"")</f>
        <v/>
      </c>
      <c r="AD32" s="147" t="str">
        <f>IF(AND('Mapa final'!$AE$11="Muy Alta",'Mapa final'!$AG$11="Leve"),CONCATENATE("R2C",'Mapa final'!$S$11),"")</f>
        <v/>
      </c>
      <c r="AE32" s="147" t="str">
        <f>IF(AND('Mapa final'!$AE$11="Muy Alta",'Mapa final'!$AG$11="Leve"),CONCATENATE("R2C",'Mapa final'!$S$11),"")</f>
        <v/>
      </c>
      <c r="AF32" s="147" t="str">
        <f>IF(AND('Mapa final'!$AE$11="Muy Alta",'Mapa final'!$AG$11="Leve"),CONCATENATE("R2C",'Mapa final'!$S$11),"")</f>
        <v/>
      </c>
      <c r="AG32" s="45" t="str">
        <f>IF(AND('Mapa final'!$AE$11="Muy Alta",'Mapa final'!$AG$11="Leve"),CONCATENATE("R2C",'Mapa final'!$S$11),"")</f>
        <v/>
      </c>
      <c r="AH32" s="46" t="str">
        <f>IF(AND('Mapa final'!$AE$11="Muy Alta",'Mapa final'!$AG$11="Catastrófico"),CONCATENATE("R2C",'Mapa final'!$S$11),"")</f>
        <v/>
      </c>
      <c r="AI32" s="149" t="str">
        <f>IF(AND('Mapa final'!$AE$11="Muy Alta",'Mapa final'!$AG$11="Catastrófico"),CONCATENATE("R2C",'Mapa final'!$S$11),"")</f>
        <v/>
      </c>
      <c r="AJ32" s="149" t="str">
        <f>IF(AND('Mapa final'!$AE$11="Muy Alta",'Mapa final'!$AG$11="Catastrófico"),CONCATENATE("R2C",'Mapa final'!$S$11),"")</f>
        <v/>
      </c>
      <c r="AK32" s="149" t="str">
        <f>IF(AND('Mapa final'!$AE$11="Muy Alta",'Mapa final'!$AG$11="Catastrófico"),CONCATENATE("R2C",'Mapa final'!$S$11),"")</f>
        <v/>
      </c>
      <c r="AL32" s="149" t="str">
        <f>IF(AND('Mapa final'!$AE$11="Muy Alta",'Mapa final'!$AG$11="Catastrófico"),CONCATENATE("R2C",'Mapa final'!$S$11),"")</f>
        <v/>
      </c>
      <c r="AM32" s="47" t="str">
        <f>IF(AND('Mapa final'!$AE$11="Muy Alta",'Mapa final'!$AG$11="Catastrófico"),CONCATENATE("R2C",'Mapa final'!$S$11),"")</f>
        <v/>
      </c>
      <c r="AN32" s="70"/>
      <c r="AO32" s="358"/>
      <c r="AP32" s="359"/>
      <c r="AQ32" s="359"/>
      <c r="AR32" s="359"/>
      <c r="AS32" s="359"/>
      <c r="AT32" s="36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30"/>
      <c r="C33" s="230"/>
      <c r="D33" s="231"/>
      <c r="E33" s="329"/>
      <c r="F33" s="328"/>
      <c r="G33" s="328"/>
      <c r="H33" s="328"/>
      <c r="I33" s="344"/>
      <c r="J33" s="57" t="str">
        <f>IF(AND('Mapa final'!$AE$11="Alta",'Mapa final'!$AG$11="Leve"),CONCATENATE("R2C",'Mapa final'!$S$11),"")</f>
        <v/>
      </c>
      <c r="K33" s="148" t="str">
        <f>IF(AND('Mapa final'!$AE$11="Alta",'Mapa final'!$AG$11="Leve"),CONCATENATE("R2C",'Mapa final'!$S$11),"")</f>
        <v/>
      </c>
      <c r="L33" s="148" t="str">
        <f>IF(AND('Mapa final'!$AE$11="Alta",'Mapa final'!$AG$11="Leve"),CONCATENATE("R2C",'Mapa final'!$S$11),"")</f>
        <v/>
      </c>
      <c r="M33" s="148" t="str">
        <f>IF(AND('Mapa final'!$AE$11="Alta",'Mapa final'!$AG$11="Leve"),CONCATENATE("R2C",'Mapa final'!$S$11),"")</f>
        <v/>
      </c>
      <c r="N33" s="148" t="str">
        <f>IF(AND('Mapa final'!$AE$11="Alta",'Mapa final'!$AG$11="Leve"),CONCATENATE("R2C",'Mapa final'!$S$11),"")</f>
        <v/>
      </c>
      <c r="O33" s="58" t="str">
        <f>IF(AND('Mapa final'!$AE$11="Alta",'Mapa final'!$AG$11="Leve"),CONCATENATE("R2C",'Mapa final'!$S$11),"")</f>
        <v/>
      </c>
      <c r="P33" s="57" t="str">
        <f>IF(AND('Mapa final'!$AE$11="Alta",'Mapa final'!$AG$11="Leve"),CONCATENATE("R2C",'Mapa final'!$S$11),"")</f>
        <v/>
      </c>
      <c r="Q33" s="148" t="str">
        <f>IF(AND('Mapa final'!$AE$11="Alta",'Mapa final'!$AG$11="Leve"),CONCATENATE("R2C",'Mapa final'!$S$11),"")</f>
        <v/>
      </c>
      <c r="R33" s="148" t="str">
        <f>IF(AND('Mapa final'!$AE$11="Alta",'Mapa final'!$AG$11="Leve"),CONCATENATE("R2C",'Mapa final'!$S$11),"")</f>
        <v/>
      </c>
      <c r="S33" s="148" t="str">
        <f>IF(AND('Mapa final'!$AE$11="Alta",'Mapa final'!$AG$11="Leve"),CONCATENATE("R2C",'Mapa final'!$S$11),"")</f>
        <v/>
      </c>
      <c r="T33" s="148" t="str">
        <f>IF(AND('Mapa final'!$AE$11="Alta",'Mapa final'!$AG$11="Leve"),CONCATENATE("R2C",'Mapa final'!$S$11),"")</f>
        <v/>
      </c>
      <c r="U33" s="58" t="str">
        <f>IF(AND('Mapa final'!$AE$11="Alta",'Mapa final'!$AG$11="Leve"),CONCATENATE("R2C",'Mapa final'!$S$11),"")</f>
        <v/>
      </c>
      <c r="V33" s="57" t="str">
        <f>IF(AND('Mapa final'!$AE$11="Alta",'Mapa final'!$AG$11="Leve"),CONCATENATE("R2C",'Mapa final'!$S$11),"")</f>
        <v/>
      </c>
      <c r="W33" s="148" t="str">
        <f>IF(AND('Mapa final'!$AE$11="Alta",'Mapa final'!$AG$11="Leve"),CONCATENATE("R2C",'Mapa final'!$S$11),"")</f>
        <v/>
      </c>
      <c r="X33" s="148" t="str">
        <f>IF(AND('Mapa final'!$AE$11="Alta",'Mapa final'!$AG$11="Leve"),CONCATENATE("R2C",'Mapa final'!$S$11),"")</f>
        <v/>
      </c>
      <c r="Y33" s="148" t="str">
        <f>IF(AND('Mapa final'!$AE$11="Alta",'Mapa final'!$AG$11="Leve"),CONCATENATE("R2C",'Mapa final'!$S$11),"")</f>
        <v/>
      </c>
      <c r="Z33" s="148" t="str">
        <f>IF(AND('Mapa final'!$AE$11="Alta",'Mapa final'!$AG$11="Leve"),CONCATENATE("R2C",'Mapa final'!$S$11),"")</f>
        <v/>
      </c>
      <c r="AA33" s="58" t="str">
        <f>IF(AND('Mapa final'!$AE$11="Alta",'Mapa final'!$AG$11="Leve"),CONCATENATE("R2C",'Mapa final'!$S$11),"")</f>
        <v/>
      </c>
      <c r="AB33" s="44" t="str">
        <f>IF(AND('Mapa final'!$AE$11="Muy Alta",'Mapa final'!$AG$11="Leve"),CONCATENATE("R2C",'Mapa final'!$S$11),"")</f>
        <v/>
      </c>
      <c r="AC33" s="147" t="str">
        <f>IF(AND('Mapa final'!$AE$11="Muy Alta",'Mapa final'!$AG$11="Leve"),CONCATENATE("R2C",'Mapa final'!$S$11),"")</f>
        <v/>
      </c>
      <c r="AD33" s="147" t="str">
        <f>IF(AND('Mapa final'!$AE$11="Muy Alta",'Mapa final'!$AG$11="Leve"),CONCATENATE("R2C",'Mapa final'!$S$11),"")</f>
        <v/>
      </c>
      <c r="AE33" s="147" t="str">
        <f>IF(AND('Mapa final'!$AE$11="Muy Alta",'Mapa final'!$AG$11="Leve"),CONCATENATE("R2C",'Mapa final'!$S$11),"")</f>
        <v/>
      </c>
      <c r="AF33" s="147" t="str">
        <f>IF(AND('Mapa final'!$AE$11="Muy Alta",'Mapa final'!$AG$11="Leve"),CONCATENATE("R2C",'Mapa final'!$S$11),"")</f>
        <v/>
      </c>
      <c r="AG33" s="45" t="str">
        <f>IF(AND('Mapa final'!$AE$11="Muy Alta",'Mapa final'!$AG$11="Leve"),CONCATENATE("R2C",'Mapa final'!$S$11),"")</f>
        <v/>
      </c>
      <c r="AH33" s="46" t="str">
        <f>IF(AND('Mapa final'!$AE$11="Muy Alta",'Mapa final'!$AG$11="Catastrófico"),CONCATENATE("R2C",'Mapa final'!$S$11),"")</f>
        <v/>
      </c>
      <c r="AI33" s="149" t="str">
        <f>IF(AND('Mapa final'!$AE$11="Muy Alta",'Mapa final'!$AG$11="Catastrófico"),CONCATENATE("R2C",'Mapa final'!$S$11),"")</f>
        <v/>
      </c>
      <c r="AJ33" s="149" t="str">
        <f>IF(AND('Mapa final'!$AE$11="Muy Alta",'Mapa final'!$AG$11="Catastrófico"),CONCATENATE("R2C",'Mapa final'!$S$11),"")</f>
        <v/>
      </c>
      <c r="AK33" s="149" t="str">
        <f>IF(AND('Mapa final'!$AE$11="Muy Alta",'Mapa final'!$AG$11="Catastrófico"),CONCATENATE("R2C",'Mapa final'!$S$11),"")</f>
        <v/>
      </c>
      <c r="AL33" s="149" t="str">
        <f>IF(AND('Mapa final'!$AE$11="Muy Alta",'Mapa final'!$AG$11="Catastrófico"),CONCATENATE("R2C",'Mapa final'!$S$11),"")</f>
        <v/>
      </c>
      <c r="AM33" s="47" t="str">
        <f>IF(AND('Mapa final'!$AE$11="Muy Alta",'Mapa final'!$AG$11="Catastrófico"),CONCATENATE("R2C",'Mapa final'!$S$11),"")</f>
        <v/>
      </c>
      <c r="AN33" s="70"/>
      <c r="AO33" s="358"/>
      <c r="AP33" s="359"/>
      <c r="AQ33" s="359"/>
      <c r="AR33" s="359"/>
      <c r="AS33" s="359"/>
      <c r="AT33" s="36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30"/>
      <c r="C34" s="230"/>
      <c r="D34" s="231"/>
      <c r="E34" s="329"/>
      <c r="F34" s="328"/>
      <c r="G34" s="328"/>
      <c r="H34" s="328"/>
      <c r="I34" s="344"/>
      <c r="J34" s="57" t="str">
        <f>IF(AND('Mapa final'!$AE$11="Alta",'Mapa final'!$AG$11="Leve"),CONCATENATE("R2C",'Mapa final'!$S$11),"")</f>
        <v/>
      </c>
      <c r="K34" s="148" t="str">
        <f>IF(AND('Mapa final'!$AE$11="Alta",'Mapa final'!$AG$11="Leve"),CONCATENATE("R2C",'Mapa final'!$S$11),"")</f>
        <v/>
      </c>
      <c r="L34" s="148" t="str">
        <f>IF(AND('Mapa final'!$AE$11="Alta",'Mapa final'!$AG$11="Leve"),CONCATENATE("R2C",'Mapa final'!$S$11),"")</f>
        <v/>
      </c>
      <c r="M34" s="148" t="str">
        <f>IF(AND('Mapa final'!$AE$11="Alta",'Mapa final'!$AG$11="Leve"),CONCATENATE("R2C",'Mapa final'!$S$11),"")</f>
        <v/>
      </c>
      <c r="N34" s="148" t="str">
        <f>IF(AND('Mapa final'!$AE$11="Alta",'Mapa final'!$AG$11="Leve"),CONCATENATE("R2C",'Mapa final'!$S$11),"")</f>
        <v/>
      </c>
      <c r="O34" s="58" t="str">
        <f>IF(AND('Mapa final'!$AE$11="Alta",'Mapa final'!$AG$11="Leve"),CONCATENATE("R2C",'Mapa final'!$S$11),"")</f>
        <v/>
      </c>
      <c r="P34" s="57" t="str">
        <f>IF(AND('Mapa final'!$AE$11="Alta",'Mapa final'!$AG$11="Leve"),CONCATENATE("R2C",'Mapa final'!$S$11),"")</f>
        <v/>
      </c>
      <c r="Q34" s="148" t="str">
        <f>IF(AND('Mapa final'!$AE$11="Alta",'Mapa final'!$AG$11="Leve"),CONCATENATE("R2C",'Mapa final'!$S$11),"")</f>
        <v/>
      </c>
      <c r="R34" s="148" t="str">
        <f>IF(AND('Mapa final'!$AE$11="Alta",'Mapa final'!$AG$11="Leve"),CONCATENATE("R2C",'Mapa final'!$S$11),"")</f>
        <v/>
      </c>
      <c r="S34" s="148" t="str">
        <f>IF(AND('Mapa final'!$AE$11="Alta",'Mapa final'!$AG$11="Leve"),CONCATENATE("R2C",'Mapa final'!$S$11),"")</f>
        <v/>
      </c>
      <c r="T34" s="148" t="str">
        <f>IF(AND('Mapa final'!$AE$11="Alta",'Mapa final'!$AG$11="Leve"),CONCATENATE("R2C",'Mapa final'!$S$11),"")</f>
        <v/>
      </c>
      <c r="U34" s="58" t="str">
        <f>IF(AND('Mapa final'!$AE$11="Alta",'Mapa final'!$AG$11="Leve"),CONCATENATE("R2C",'Mapa final'!$S$11),"")</f>
        <v/>
      </c>
      <c r="V34" s="57" t="str">
        <f>IF(AND('Mapa final'!$AE$11="Alta",'Mapa final'!$AG$11="Leve"),CONCATENATE("R2C",'Mapa final'!$S$11),"")</f>
        <v/>
      </c>
      <c r="W34" s="148" t="str">
        <f>IF(AND('Mapa final'!$AE$11="Alta",'Mapa final'!$AG$11="Leve"),CONCATENATE("R2C",'Mapa final'!$S$11),"")</f>
        <v/>
      </c>
      <c r="X34" s="148" t="str">
        <f>IF(AND('Mapa final'!$AE$11="Alta",'Mapa final'!$AG$11="Leve"),CONCATENATE("R2C",'Mapa final'!$S$11),"")</f>
        <v/>
      </c>
      <c r="Y34" s="148" t="str">
        <f>IF(AND('Mapa final'!$AE$11="Alta",'Mapa final'!$AG$11="Leve"),CONCATENATE("R2C",'Mapa final'!$S$11),"")</f>
        <v/>
      </c>
      <c r="Z34" s="148" t="str">
        <f>IF(AND('Mapa final'!$AE$11="Alta",'Mapa final'!$AG$11="Leve"),CONCATENATE("R2C",'Mapa final'!$S$11),"")</f>
        <v/>
      </c>
      <c r="AA34" s="58" t="str">
        <f>IF(AND('Mapa final'!$AE$11="Alta",'Mapa final'!$AG$11="Leve"),CONCATENATE("R2C",'Mapa final'!$S$11),"")</f>
        <v/>
      </c>
      <c r="AB34" s="44" t="str">
        <f>IF(AND('Mapa final'!$AE$11="Muy Alta",'Mapa final'!$AG$11="Leve"),CONCATENATE("R2C",'Mapa final'!$S$11),"")</f>
        <v/>
      </c>
      <c r="AC34" s="147" t="str">
        <f>IF(AND('Mapa final'!$AE$11="Muy Alta",'Mapa final'!$AG$11="Leve"),CONCATENATE("R2C",'Mapa final'!$S$11),"")</f>
        <v/>
      </c>
      <c r="AD34" s="147" t="str">
        <f>IF(AND('Mapa final'!$AE$11="Muy Alta",'Mapa final'!$AG$11="Leve"),CONCATENATE("R2C",'Mapa final'!$S$11),"")</f>
        <v/>
      </c>
      <c r="AE34" s="147" t="str">
        <f>IF(AND('Mapa final'!$AE$11="Muy Alta",'Mapa final'!$AG$11="Leve"),CONCATENATE("R2C",'Mapa final'!$S$11),"")</f>
        <v/>
      </c>
      <c r="AF34" s="147" t="str">
        <f>IF(AND('Mapa final'!$AE$11="Muy Alta",'Mapa final'!$AG$11="Leve"),CONCATENATE("R2C",'Mapa final'!$S$11),"")</f>
        <v/>
      </c>
      <c r="AG34" s="45" t="str">
        <f>IF(AND('Mapa final'!$AE$11="Muy Alta",'Mapa final'!$AG$11="Leve"),CONCATENATE("R2C",'Mapa final'!$S$11),"")</f>
        <v/>
      </c>
      <c r="AH34" s="46" t="str">
        <f>IF(AND('Mapa final'!$AE$11="Muy Alta",'Mapa final'!$AG$11="Catastrófico"),CONCATENATE("R2C",'Mapa final'!$S$11),"")</f>
        <v/>
      </c>
      <c r="AI34" s="149" t="str">
        <f>IF(AND('Mapa final'!$AE$11="Muy Alta",'Mapa final'!$AG$11="Catastrófico"),CONCATENATE("R2C",'Mapa final'!$S$11),"")</f>
        <v/>
      </c>
      <c r="AJ34" s="149" t="str">
        <f>IF(AND('Mapa final'!$AE$11="Muy Alta",'Mapa final'!$AG$11="Catastrófico"),CONCATENATE("R2C",'Mapa final'!$S$11),"")</f>
        <v/>
      </c>
      <c r="AK34" s="149" t="str">
        <f>IF(AND('Mapa final'!$AE$11="Muy Alta",'Mapa final'!$AG$11="Catastrófico"),CONCATENATE("R2C",'Mapa final'!$S$11),"")</f>
        <v/>
      </c>
      <c r="AL34" s="149" t="str">
        <f>IF(AND('Mapa final'!$AE$11="Muy Alta",'Mapa final'!$AG$11="Catastrófico"),CONCATENATE("R2C",'Mapa final'!$S$11),"")</f>
        <v/>
      </c>
      <c r="AM34" s="47" t="str">
        <f>IF(AND('Mapa final'!$AE$11="Muy Alta",'Mapa final'!$AG$11="Catastrófico"),CONCATENATE("R2C",'Mapa final'!$S$11),"")</f>
        <v/>
      </c>
      <c r="AN34" s="70"/>
      <c r="AO34" s="358"/>
      <c r="AP34" s="359"/>
      <c r="AQ34" s="359"/>
      <c r="AR34" s="359"/>
      <c r="AS34" s="359"/>
      <c r="AT34" s="36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30"/>
      <c r="C35" s="230"/>
      <c r="D35" s="231"/>
      <c r="E35" s="330"/>
      <c r="F35" s="331"/>
      <c r="G35" s="331"/>
      <c r="H35" s="331"/>
      <c r="I35" s="345"/>
      <c r="J35" s="57" t="str">
        <f>IF(AND('Mapa final'!$AE$11="Alta",'Mapa final'!$AG$11="Leve"),CONCATENATE("R2C",'Mapa final'!$S$11),"")</f>
        <v/>
      </c>
      <c r="K35" s="148" t="str">
        <f>IF(AND('Mapa final'!$AE$11="Alta",'Mapa final'!$AG$11="Leve"),CONCATENATE("R2C",'Mapa final'!$S$11),"")</f>
        <v/>
      </c>
      <c r="L35" s="148" t="str">
        <f>IF(AND('Mapa final'!$AE$11="Alta",'Mapa final'!$AG$11="Leve"),CONCATENATE("R2C",'Mapa final'!$S$11),"")</f>
        <v/>
      </c>
      <c r="M35" s="148" t="str">
        <f>IF(AND('Mapa final'!$AE$11="Alta",'Mapa final'!$AG$11="Leve"),CONCATENATE("R2C",'Mapa final'!$S$11),"")</f>
        <v/>
      </c>
      <c r="N35" s="148" t="str">
        <f>IF(AND('Mapa final'!$AE$11="Alta",'Mapa final'!$AG$11="Leve"),CONCATENATE("R2C",'Mapa final'!$S$11),"")</f>
        <v/>
      </c>
      <c r="O35" s="58" t="str">
        <f>IF(AND('Mapa final'!$AE$11="Alta",'Mapa final'!$AG$11="Leve"),CONCATENATE("R2C",'Mapa final'!$S$11),"")</f>
        <v/>
      </c>
      <c r="P35" s="59" t="str">
        <f>IF(AND('Mapa final'!$AE$11="Alta",'Mapa final'!$AG$11="Leve"),CONCATENATE("R2C",'Mapa final'!$S$11),"")</f>
        <v/>
      </c>
      <c r="Q35" s="60" t="str">
        <f>IF(AND('Mapa final'!$AE$11="Alta",'Mapa final'!$AG$11="Leve"),CONCATENATE("R2C",'Mapa final'!$S$11),"")</f>
        <v/>
      </c>
      <c r="R35" s="60" t="str">
        <f>IF(AND('Mapa final'!$AE$11="Alta",'Mapa final'!$AG$11="Leve"),CONCATENATE("R2C",'Mapa final'!$S$11),"")</f>
        <v/>
      </c>
      <c r="S35" s="60" t="str">
        <f>IF(AND('Mapa final'!$AE$11="Alta",'Mapa final'!$AG$11="Leve"),CONCATENATE("R2C",'Mapa final'!$S$11),"")</f>
        <v/>
      </c>
      <c r="T35" s="60" t="str">
        <f>IF(AND('Mapa final'!$AE$11="Alta",'Mapa final'!$AG$11="Leve"),CONCATENATE("R2C",'Mapa final'!$S$11),"")</f>
        <v/>
      </c>
      <c r="U35" s="61" t="str">
        <f>IF(AND('Mapa final'!$AE$11="Alta",'Mapa final'!$AG$11="Leve"),CONCATENATE("R2C",'Mapa final'!$S$11),"")</f>
        <v/>
      </c>
      <c r="V35" s="59" t="str">
        <f>IF(AND('Mapa final'!$AE$11="Alta",'Mapa final'!$AG$11="Leve"),CONCATENATE("R2C",'Mapa final'!$S$11),"")</f>
        <v/>
      </c>
      <c r="W35" s="60" t="str">
        <f>IF(AND('Mapa final'!$AE$11="Alta",'Mapa final'!$AG$11="Leve"),CONCATENATE("R2C",'Mapa final'!$S$11),"")</f>
        <v/>
      </c>
      <c r="X35" s="60" t="str">
        <f>IF(AND('Mapa final'!$AE$11="Alta",'Mapa final'!$AG$11="Leve"),CONCATENATE("R2C",'Mapa final'!$S$11),"")</f>
        <v/>
      </c>
      <c r="Y35" s="60" t="str">
        <f>IF(AND('Mapa final'!$AE$11="Alta",'Mapa final'!$AG$11="Leve"),CONCATENATE("R2C",'Mapa final'!$S$11),"")</f>
        <v/>
      </c>
      <c r="Z35" s="60" t="str">
        <f>IF(AND('Mapa final'!$AE$11="Alta",'Mapa final'!$AG$11="Leve"),CONCATENATE("R2C",'Mapa final'!$S$11),"")</f>
        <v/>
      </c>
      <c r="AA35" s="61" t="str">
        <f>IF(AND('Mapa final'!$AE$11="Alta",'Mapa final'!$AG$11="Leve"),CONCATENATE("R2C",'Mapa final'!$S$11),"")</f>
        <v/>
      </c>
      <c r="AB35" s="48" t="str">
        <f>IF(AND('Mapa final'!$AE$11="Muy Alta",'Mapa final'!$AG$11="Leve"),CONCATENATE("R2C",'Mapa final'!$S$11),"")</f>
        <v/>
      </c>
      <c r="AC35" s="49" t="str">
        <f>IF(AND('Mapa final'!$AE$11="Muy Alta",'Mapa final'!$AG$11="Leve"),CONCATENATE("R2C",'Mapa final'!$S$11),"")</f>
        <v/>
      </c>
      <c r="AD35" s="49" t="str">
        <f>IF(AND('Mapa final'!$AE$11="Muy Alta",'Mapa final'!$AG$11="Leve"),CONCATENATE("R2C",'Mapa final'!$S$11),"")</f>
        <v/>
      </c>
      <c r="AE35" s="49" t="str">
        <f>IF(AND('Mapa final'!$AE$11="Muy Alta",'Mapa final'!$AG$11="Leve"),CONCATENATE("R2C",'Mapa final'!$S$11),"")</f>
        <v/>
      </c>
      <c r="AF35" s="49" t="str">
        <f>IF(AND('Mapa final'!$AE$11="Muy Alta",'Mapa final'!$AG$11="Leve"),CONCATENATE("R2C",'Mapa final'!$S$11),"")</f>
        <v/>
      </c>
      <c r="AG35" s="50" t="str">
        <f>IF(AND('Mapa final'!$AE$11="Muy Alta",'Mapa final'!$AG$11="Leve"),CONCATENATE("R2C",'Mapa final'!$S$11),"")</f>
        <v/>
      </c>
      <c r="AH35" s="51" t="str">
        <f>IF(AND('Mapa final'!$AE$11="Muy Alta",'Mapa final'!$AG$11="Catastrófico"),CONCATENATE("R2C",'Mapa final'!$S$11),"")</f>
        <v/>
      </c>
      <c r="AI35" s="52" t="str">
        <f>IF(AND('Mapa final'!$AE$11="Muy Alta",'Mapa final'!$AG$11="Catastrófico"),CONCATENATE("R2C",'Mapa final'!$S$11),"")</f>
        <v/>
      </c>
      <c r="AJ35" s="52" t="str">
        <f>IF(AND('Mapa final'!$AE$11="Muy Alta",'Mapa final'!$AG$11="Catastrófico"),CONCATENATE("R2C",'Mapa final'!$S$11),"")</f>
        <v/>
      </c>
      <c r="AK35" s="52" t="str">
        <f>IF(AND('Mapa final'!$AE$11="Muy Alta",'Mapa final'!$AG$11="Catastrófico"),CONCATENATE("R2C",'Mapa final'!$S$11),"")</f>
        <v/>
      </c>
      <c r="AL35" s="52" t="str">
        <f>IF(AND('Mapa final'!$AE$11="Muy Alta",'Mapa final'!$AG$11="Catastrófico"),CONCATENATE("R2C",'Mapa final'!$S$11),"")</f>
        <v/>
      </c>
      <c r="AM35" s="53" t="str">
        <f>IF(AND('Mapa final'!$AE$11="Muy Alta",'Mapa final'!$AG$11="Catastrófico"),CONCATENATE("R2C",'Mapa final'!$S$11),"")</f>
        <v/>
      </c>
      <c r="AN35" s="70"/>
      <c r="AO35" s="361"/>
      <c r="AP35" s="362"/>
      <c r="AQ35" s="362"/>
      <c r="AR35" s="362"/>
      <c r="AS35" s="362"/>
      <c r="AT35" s="363"/>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30"/>
      <c r="C36" s="230"/>
      <c r="D36" s="231"/>
      <c r="E36" s="325" t="s">
        <v>113</v>
      </c>
      <c r="F36" s="326"/>
      <c r="G36" s="326"/>
      <c r="H36" s="326"/>
      <c r="I36" s="326"/>
      <c r="J36" s="62" t="str">
        <f>IF(AND('Mapa final'!$AE$11="Baja",'Mapa final'!$AG$11="Leve"),CONCATENATE("R2C",'Mapa final'!$S$11),"")</f>
        <v/>
      </c>
      <c r="K36" s="63" t="str">
        <f>IF(AND('Mapa final'!$AE$11="Baja",'Mapa final'!$AG$11="Leve"),CONCATENATE("R2C",'Mapa final'!$S$11),"")</f>
        <v/>
      </c>
      <c r="L36" s="63" t="str">
        <f>IF(AND('Mapa final'!$AE$11="Baja",'Mapa final'!$AG$11="Leve"),CONCATENATE("R2C",'Mapa final'!$S$11),"")</f>
        <v/>
      </c>
      <c r="M36" s="63" t="str">
        <f>IF(AND('Mapa final'!$AE$11="Baja",'Mapa final'!$AG$11="Leve"),CONCATENATE("R2C",'Mapa final'!$S$11),"")</f>
        <v/>
      </c>
      <c r="N36" s="63" t="str">
        <f>IF(AND('Mapa final'!$AE$11="Baja",'Mapa final'!$AG$11="Leve"),CONCATENATE("R2C",'Mapa final'!$S$11),"")</f>
        <v/>
      </c>
      <c r="O36" s="64" t="str">
        <f>IF(AND('Mapa final'!$AE$11="Baja",'Mapa final'!$AG$11="Leve"),CONCATENATE("R2C",'Mapa final'!$S$11),"")</f>
        <v/>
      </c>
      <c r="P36" s="55" t="str">
        <f>IF(AND('Mapa final'!$AE$11="Alta",'Mapa final'!$AG$11="Leve"),CONCATENATE("R2C",'Mapa final'!$S$11),"")</f>
        <v/>
      </c>
      <c r="Q36" s="55" t="str">
        <f>IF(AND('Mapa final'!$AE$11="Alta",'Mapa final'!$AG$11="Leve"),CONCATENATE("R2C",'Mapa final'!$S$11),"")</f>
        <v/>
      </c>
      <c r="R36" s="55" t="str">
        <f>IF(AND('Mapa final'!$AE$11="Alta",'Mapa final'!$AG$11="Leve"),CONCATENATE("R2C",'Mapa final'!$S$11),"")</f>
        <v/>
      </c>
      <c r="S36" s="55" t="str">
        <f>IF(AND('Mapa final'!$AE$11="Alta",'Mapa final'!$AG$11="Leve"),CONCATENATE("R2C",'Mapa final'!$S$11),"")</f>
        <v/>
      </c>
      <c r="T36" s="55" t="str">
        <f>IF(AND('Mapa final'!$AE$11="Alta",'Mapa final'!$AG$11="Leve"),CONCATENATE("R2C",'Mapa final'!$S$11),"")</f>
        <v/>
      </c>
      <c r="U36" s="56" t="str">
        <f>IF(AND('Mapa final'!$AE$11="Alta",'Mapa final'!$AG$11="Leve"),CONCATENATE("R2C",'Mapa final'!$S$11),"")</f>
        <v/>
      </c>
      <c r="V36" s="54" t="str">
        <f>IF(AND('Mapa final'!$AE$11="Alta",'Mapa final'!$AG$11="Leve"),CONCATENATE("R2C",'Mapa final'!$S$11),"")</f>
        <v/>
      </c>
      <c r="W36" s="55" t="str">
        <f>IF(AND('Mapa final'!$AE$11="Alta",'Mapa final'!$AG$11="Leve"),CONCATENATE("R2C",'Mapa final'!$S$11),"")</f>
        <v/>
      </c>
      <c r="X36" s="55" t="str">
        <f>IF(AND('Mapa final'!$AE$11="Alta",'Mapa final'!$AG$11="Leve"),CONCATENATE("R2C",'Mapa final'!$S$11),"")</f>
        <v/>
      </c>
      <c r="Y36" s="55" t="str">
        <f>IF(AND('Mapa final'!$AE$11="Alta",'Mapa final'!$AG$11="Leve"),CONCATENATE("R2C",'Mapa final'!$S$11),"")</f>
        <v/>
      </c>
      <c r="Z36" s="55" t="str">
        <f>IF(AND('Mapa final'!$AE$11="Alta",'Mapa final'!$AG$11="Leve"),CONCATENATE("R2C",'Mapa final'!$S$11),"")</f>
        <v/>
      </c>
      <c r="AA36" s="56" t="str">
        <f>IF(AND('Mapa final'!$AE$11="Alta",'Mapa final'!$AG$11="Leve"),CONCATENATE("R2C",'Mapa final'!$S$11),"")</f>
        <v/>
      </c>
      <c r="AB36" s="38" t="str">
        <f>IF(AND('Mapa final'!$AE$11="Muy Alta",'Mapa final'!$AG$11="Leve"),CONCATENATE("R2C",'Mapa final'!$S$11),"")</f>
        <v/>
      </c>
      <c r="AC36" s="39" t="str">
        <f>IF(AND('Mapa final'!$AE$11="Muy Alta",'Mapa final'!$AG$11="Leve"),CONCATENATE("R2C",'Mapa final'!$S$11),"")</f>
        <v/>
      </c>
      <c r="AD36" s="39" t="str">
        <f>IF(AND('Mapa final'!$AE$11="Muy Alta",'Mapa final'!$AG$11="Leve"),CONCATENATE("R2C",'Mapa final'!$S$11),"")</f>
        <v/>
      </c>
      <c r="AE36" s="39" t="str">
        <f>IF(AND('Mapa final'!$AE$11="Muy Alta",'Mapa final'!$AG$11="Leve"),CONCATENATE("R2C",'Mapa final'!$S$11),"")</f>
        <v/>
      </c>
      <c r="AF36" s="39" t="str">
        <f>IF(AND('Mapa final'!$AE$11="Muy Alta",'Mapa final'!$AG$11="Leve"),CONCATENATE("R2C",'Mapa final'!$S$11),"")</f>
        <v/>
      </c>
      <c r="AG36" s="40" t="str">
        <f>IF(AND('Mapa final'!$AE$11="Muy Alta",'Mapa final'!$AG$11="Leve"),CONCATENATE("R2C",'Mapa final'!$S$11),"")</f>
        <v/>
      </c>
      <c r="AH36" s="41" t="str">
        <f>IF(AND('Mapa final'!$AE$11="Muy Alta",'Mapa final'!$AG$11="Catastrófico"),CONCATENATE("R2C",'Mapa final'!$S$11),"")</f>
        <v/>
      </c>
      <c r="AI36" s="42" t="str">
        <f>IF(AND('Mapa final'!$AE$11="Muy Alta",'Mapa final'!$AG$11="Catastrófico"),CONCATENATE("R2C",'Mapa final'!$S$11),"")</f>
        <v/>
      </c>
      <c r="AJ36" s="42" t="str">
        <f>IF(AND('Mapa final'!$AE$11="Muy Alta",'Mapa final'!$AG$11="Catastrófico"),CONCATENATE("R2C",'Mapa final'!$S$11),"")</f>
        <v/>
      </c>
      <c r="AK36" s="42" t="str">
        <f>IF(AND('Mapa final'!$AE$11="Muy Alta",'Mapa final'!$AG$11="Catastrófico"),CONCATENATE("R2C",'Mapa final'!$S$11),"")</f>
        <v/>
      </c>
      <c r="AL36" s="42" t="str">
        <f>IF(AND('Mapa final'!$AE$11="Muy Alta",'Mapa final'!$AG$11="Catastrófico"),CONCATENATE("R2C",'Mapa final'!$S$11),"")</f>
        <v/>
      </c>
      <c r="AM36" s="43" t="str">
        <f>IF(AND('Mapa final'!$AE$11="Muy Alta",'Mapa final'!$AG$11="Catastrófico"),CONCATENATE("R2C",'Mapa final'!$S$11),"")</f>
        <v/>
      </c>
      <c r="AN36" s="70"/>
      <c r="AO36" s="346" t="s">
        <v>81</v>
      </c>
      <c r="AP36" s="347"/>
      <c r="AQ36" s="347"/>
      <c r="AR36" s="347"/>
      <c r="AS36" s="347"/>
      <c r="AT36" s="348"/>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30"/>
      <c r="C37" s="230"/>
      <c r="D37" s="231"/>
      <c r="E37" s="327"/>
      <c r="F37" s="328"/>
      <c r="G37" s="328"/>
      <c r="H37" s="328"/>
      <c r="I37" s="328"/>
      <c r="J37" s="65" t="str">
        <f>IF(AND('Mapa final'!$AE$11="Baja",'Mapa final'!$AG$11="Leve"),CONCATENATE("R2C",'Mapa final'!$S$11),"")</f>
        <v/>
      </c>
      <c r="K37" s="150" t="str">
        <f>IF(AND('Mapa final'!$AE$11="Baja",'Mapa final'!$AG$11="Leve"),CONCATENATE("R2C",'Mapa final'!$S$11),"")</f>
        <v/>
      </c>
      <c r="L37" s="150" t="str">
        <f>IF(AND('Mapa final'!$AE$11="Baja",'Mapa final'!$AG$11="Leve"),CONCATENATE("R2C",'Mapa final'!$S$11),"")</f>
        <v/>
      </c>
      <c r="M37" s="150" t="str">
        <f>IF(AND('Mapa final'!$AE$11="Baja",'Mapa final'!$AG$11="Leve"),CONCATENATE("R2C",'Mapa final'!$S$11),"")</f>
        <v/>
      </c>
      <c r="N37" s="150" t="str">
        <f>IF(AND('Mapa final'!$AE$11="Baja",'Mapa final'!$AG$11="Leve"),CONCATENATE("R2C",'Mapa final'!$S$11),"")</f>
        <v/>
      </c>
      <c r="O37" s="66" t="str">
        <f>IF(AND('Mapa final'!$AE$11="Baja",'Mapa final'!$AG$11="Leve"),CONCATENATE("R2C",'Mapa final'!$S$11),"")</f>
        <v/>
      </c>
      <c r="P37" s="148" t="str">
        <f>IF(AND('Mapa final'!$AE$11="Alta",'Mapa final'!$AG$11="Leve"),CONCATENATE("R2C",'Mapa final'!$S$11),"")</f>
        <v/>
      </c>
      <c r="Q37" s="148" t="str">
        <f>IF(AND('Mapa final'!$AE$11="Alta",'Mapa final'!$AG$11="Leve"),CONCATENATE("R2C",'Mapa final'!$S$11),"")</f>
        <v/>
      </c>
      <c r="R37" s="148" t="str">
        <f>IF(AND('Mapa final'!$AE$11="Alta",'Mapa final'!$AG$11="Leve"),CONCATENATE("R2C",'Mapa final'!$S$11),"")</f>
        <v/>
      </c>
      <c r="S37" s="148" t="str">
        <f>IF(AND('Mapa final'!$AE$11="Alta",'Mapa final'!$AG$11="Leve"),CONCATENATE("R2C",'Mapa final'!$S$11),"")</f>
        <v/>
      </c>
      <c r="T37" s="148" t="str">
        <f>IF(AND('Mapa final'!$AE$11="Alta",'Mapa final'!$AG$11="Leve"),CONCATENATE("R2C",'Mapa final'!$S$11),"")</f>
        <v/>
      </c>
      <c r="U37" s="58" t="str">
        <f>IF(AND('Mapa final'!$AE$11="Alta",'Mapa final'!$AG$11="Leve"),CONCATENATE("R2C",'Mapa final'!$S$11),"")</f>
        <v/>
      </c>
      <c r="V37" s="57" t="str">
        <f>IF(AND('Mapa final'!$AE$11="Alta",'Mapa final'!$AG$11="Leve"),CONCATENATE("R2C",'Mapa final'!$S$11),"")</f>
        <v/>
      </c>
      <c r="W37" s="148" t="str">
        <f>IF(AND('Mapa final'!$AE$11="Alta",'Mapa final'!$AG$11="Leve"),CONCATENATE("R2C",'Mapa final'!$S$11),"")</f>
        <v/>
      </c>
      <c r="X37" s="148" t="str">
        <f>IF(AND('Mapa final'!$AE$11="Alta",'Mapa final'!$AG$11="Leve"),CONCATENATE("R2C",'Mapa final'!$S$11),"")</f>
        <v/>
      </c>
      <c r="Y37" s="148" t="str">
        <f>IF(AND('Mapa final'!$AE$11="Alta",'Mapa final'!$AG$11="Leve"),CONCATENATE("R2C",'Mapa final'!$S$11),"")</f>
        <v/>
      </c>
      <c r="Z37" s="148" t="str">
        <f>IF(AND('Mapa final'!$AE$11="Alta",'Mapa final'!$AG$11="Leve"),CONCATENATE("R2C",'Mapa final'!$S$11),"")</f>
        <v/>
      </c>
      <c r="AA37" s="58" t="str">
        <f>IF(AND('Mapa final'!$AE$11="Alta",'Mapa final'!$AG$11="Leve"),CONCATENATE("R2C",'Mapa final'!$S$11),"")</f>
        <v/>
      </c>
      <c r="AB37" s="44" t="str">
        <f>IF(AND('Mapa final'!$AE$11="Muy Alta",'Mapa final'!$AG$11="Leve"),CONCATENATE("R2C",'Mapa final'!$S$11),"")</f>
        <v/>
      </c>
      <c r="AC37" s="147" t="str">
        <f>IF(AND('Mapa final'!$AE$11="Muy Alta",'Mapa final'!$AG$11="Leve"),CONCATENATE("R2C",'Mapa final'!$S$11),"")</f>
        <v/>
      </c>
      <c r="AD37" s="147" t="str">
        <f>IF(AND('Mapa final'!$AE$11="Muy Alta",'Mapa final'!$AG$11="Leve"),CONCATENATE("R2C",'Mapa final'!$S$11),"")</f>
        <v/>
      </c>
      <c r="AE37" s="147" t="str">
        <f>IF(AND('Mapa final'!$AE$11="Muy Alta",'Mapa final'!$AG$11="Leve"),CONCATENATE("R2C",'Mapa final'!$S$11),"")</f>
        <v/>
      </c>
      <c r="AF37" s="147" t="str">
        <f>IF(AND('Mapa final'!$AE$11="Muy Alta",'Mapa final'!$AG$11="Leve"),CONCATENATE("R2C",'Mapa final'!$S$11),"")</f>
        <v/>
      </c>
      <c r="AG37" s="45" t="str">
        <f>IF(AND('Mapa final'!$AE$11="Muy Alta",'Mapa final'!$AG$11="Leve"),CONCATENATE("R2C",'Mapa final'!$S$11),"")</f>
        <v/>
      </c>
      <c r="AH37" s="46" t="str">
        <f>IF(AND('Mapa final'!$AE$11="Muy Alta",'Mapa final'!$AG$11="Catastrófico"),CONCATENATE("R2C",'Mapa final'!$S$11),"")</f>
        <v/>
      </c>
      <c r="AI37" s="149" t="str">
        <f>IF(AND('Mapa final'!$AE$11="Muy Alta",'Mapa final'!$AG$11="Catastrófico"),CONCATENATE("R2C",'Mapa final'!$S$11),"")</f>
        <v/>
      </c>
      <c r="AJ37" s="149" t="str">
        <f>IF(AND('Mapa final'!$AE$11="Muy Alta",'Mapa final'!$AG$11="Catastrófico"),CONCATENATE("R2C",'Mapa final'!$S$11),"")</f>
        <v/>
      </c>
      <c r="AK37" s="149" t="str">
        <f>IF(AND('Mapa final'!$AE$11="Muy Alta",'Mapa final'!$AG$11="Catastrófico"),CONCATENATE("R2C",'Mapa final'!$S$11),"")</f>
        <v/>
      </c>
      <c r="AL37" s="149" t="str">
        <f>IF(AND('Mapa final'!$AE$11="Muy Alta",'Mapa final'!$AG$11="Catastrófico"),CONCATENATE("R2C",'Mapa final'!$S$11),"")</f>
        <v/>
      </c>
      <c r="AM37" s="47" t="str">
        <f>IF(AND('Mapa final'!$AE$11="Muy Alta",'Mapa final'!$AG$11="Catastrófico"),CONCATENATE("R2C",'Mapa final'!$S$11),"")</f>
        <v/>
      </c>
      <c r="AN37" s="70"/>
      <c r="AO37" s="349"/>
      <c r="AP37" s="350"/>
      <c r="AQ37" s="350"/>
      <c r="AR37" s="350"/>
      <c r="AS37" s="350"/>
      <c r="AT37" s="351"/>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30"/>
      <c r="C38" s="230"/>
      <c r="D38" s="231"/>
      <c r="E38" s="329"/>
      <c r="F38" s="328"/>
      <c r="G38" s="328"/>
      <c r="H38" s="328"/>
      <c r="I38" s="328"/>
      <c r="J38" s="65" t="str">
        <f>IF(AND('Mapa final'!$AE$11="Baja",'Mapa final'!$AG$11="Leve"),CONCATENATE("R2C",'Mapa final'!$S$11),"")</f>
        <v/>
      </c>
      <c r="K38" s="150" t="str">
        <f>IF(AND('Mapa final'!$AE$11="Baja",'Mapa final'!$AG$11="Leve"),CONCATENATE("R2C",'Mapa final'!$S$11),"")</f>
        <v/>
      </c>
      <c r="L38" s="150" t="str">
        <f>IF(AND('Mapa final'!$AE$11="Baja",'Mapa final'!$AG$11="Leve"),CONCATENATE("R2C",'Mapa final'!$S$11),"")</f>
        <v/>
      </c>
      <c r="M38" s="150" t="str">
        <f>IF(AND('Mapa final'!$AE$11="Baja",'Mapa final'!$AG$11="Leve"),CONCATENATE("R2C",'Mapa final'!$S$11),"")</f>
        <v/>
      </c>
      <c r="N38" s="150" t="str">
        <f>IF(AND('Mapa final'!$AE$11="Baja",'Mapa final'!$AG$11="Leve"),CONCATENATE("R2C",'Mapa final'!$S$11),"")</f>
        <v/>
      </c>
      <c r="O38" s="66" t="str">
        <f>IF(AND('Mapa final'!$AE$11="Baja",'Mapa final'!$AG$11="Leve"),CONCATENATE("R2C",'Mapa final'!$S$11),"")</f>
        <v/>
      </c>
      <c r="P38" s="148" t="str">
        <f>IF(AND('Mapa final'!$AE$11="Alta",'Mapa final'!$AG$11="Leve"),CONCATENATE("R2C",'Mapa final'!$S$11),"")</f>
        <v/>
      </c>
      <c r="Q38" s="148" t="str">
        <f>IF(AND('Mapa final'!$AE$11="Alta",'Mapa final'!$AG$11="Leve"),CONCATENATE("R2C",'Mapa final'!$S$11),"")</f>
        <v/>
      </c>
      <c r="R38" s="148" t="str">
        <f>IF(AND('Mapa final'!$AE$11="Alta",'Mapa final'!$AG$11="Leve"),CONCATENATE("R2C",'Mapa final'!$S$11),"")</f>
        <v/>
      </c>
      <c r="S38" s="148" t="str">
        <f>IF(AND('Mapa final'!$AE$11="Alta",'Mapa final'!$AG$11="Leve"),CONCATENATE("R2C",'Mapa final'!$S$11),"")</f>
        <v/>
      </c>
      <c r="T38" s="148" t="str">
        <f>IF(AND('Mapa final'!$AE$11="Alta",'Mapa final'!$AG$11="Leve"),CONCATENATE("R2C",'Mapa final'!$S$11),"")</f>
        <v/>
      </c>
      <c r="U38" s="58" t="str">
        <f>IF(AND('Mapa final'!$AE$11="Alta",'Mapa final'!$AG$11="Leve"),CONCATENATE("R2C",'Mapa final'!$S$11),"")</f>
        <v/>
      </c>
      <c r="V38" s="57" t="str">
        <f>IF(AND('Mapa final'!$AE$11="Alta",'Mapa final'!$AG$11="Leve"),CONCATENATE("R2C",'Mapa final'!$S$11),"")</f>
        <v/>
      </c>
      <c r="W38" s="148" t="str">
        <f>IF(AND('Mapa final'!$AE$11="Alta",'Mapa final'!$AG$11="Leve"),CONCATENATE("R2C",'Mapa final'!$S$11),"")</f>
        <v/>
      </c>
      <c r="X38" s="148" t="str">
        <f>IF(AND('Mapa final'!$AE$11="Alta",'Mapa final'!$AG$11="Leve"),CONCATENATE("R2C",'Mapa final'!$S$11),"")</f>
        <v/>
      </c>
      <c r="Y38" s="148" t="str">
        <f>IF(AND('Mapa final'!$AE$11="Alta",'Mapa final'!$AG$11="Leve"),CONCATENATE("R2C",'Mapa final'!$S$11),"")</f>
        <v/>
      </c>
      <c r="Z38" s="148" t="str">
        <f>IF(AND('Mapa final'!$AE$11="Alta",'Mapa final'!$AG$11="Leve"),CONCATENATE("R2C",'Mapa final'!$S$11),"")</f>
        <v/>
      </c>
      <c r="AA38" s="58" t="str">
        <f>IF(AND('Mapa final'!$AE$11="Alta",'Mapa final'!$AG$11="Leve"),CONCATENATE("R2C",'Mapa final'!$S$11),"")</f>
        <v/>
      </c>
      <c r="AB38" s="44" t="str">
        <f>IF(AND('Mapa final'!$AE$11="Muy Alta",'Mapa final'!$AG$11="Leve"),CONCATENATE("R2C",'Mapa final'!$S$11),"")</f>
        <v/>
      </c>
      <c r="AC38" s="147" t="str">
        <f>IF(AND('Mapa final'!$AE$11="Muy Alta",'Mapa final'!$AG$11="Leve"),CONCATENATE("R2C",'Mapa final'!$S$11),"")</f>
        <v/>
      </c>
      <c r="AD38" s="147" t="str">
        <f>IF(AND('Mapa final'!$AE$11="Muy Alta",'Mapa final'!$AG$11="Leve"),CONCATENATE("R2C",'Mapa final'!$S$11),"")</f>
        <v/>
      </c>
      <c r="AE38" s="147" t="str">
        <f>IF(AND('Mapa final'!$AE$11="Muy Alta",'Mapa final'!$AG$11="Leve"),CONCATENATE("R2C",'Mapa final'!$S$11),"")</f>
        <v/>
      </c>
      <c r="AF38" s="147" t="str">
        <f>IF(AND('Mapa final'!$AE$11="Muy Alta",'Mapa final'!$AG$11="Leve"),CONCATENATE("R2C",'Mapa final'!$S$11),"")</f>
        <v/>
      </c>
      <c r="AG38" s="45" t="str">
        <f>IF(AND('Mapa final'!$AE$11="Muy Alta",'Mapa final'!$AG$11="Leve"),CONCATENATE("R2C",'Mapa final'!$S$11),"")</f>
        <v/>
      </c>
      <c r="AH38" s="46" t="str">
        <f>IF(AND('Mapa final'!$AE$11="Muy Alta",'Mapa final'!$AG$11="Catastrófico"),CONCATENATE("R2C",'Mapa final'!$S$11),"")</f>
        <v/>
      </c>
      <c r="AI38" s="149" t="str">
        <f>IF(AND('Mapa final'!$AE$11="Muy Alta",'Mapa final'!$AG$11="Catastrófico"),CONCATENATE("R2C",'Mapa final'!$S$11),"")</f>
        <v/>
      </c>
      <c r="AJ38" s="149" t="str">
        <f>IF(AND('Mapa final'!$AE$11="Muy Alta",'Mapa final'!$AG$11="Catastrófico"),CONCATENATE("R2C",'Mapa final'!$S$11),"")</f>
        <v/>
      </c>
      <c r="AK38" s="149" t="str">
        <f>IF(AND('Mapa final'!$AE$11="Muy Alta",'Mapa final'!$AG$11="Catastrófico"),CONCATENATE("R2C",'Mapa final'!$S$11),"")</f>
        <v/>
      </c>
      <c r="AL38" s="149" t="str">
        <f>IF(AND('Mapa final'!$AE$11="Muy Alta",'Mapa final'!$AG$11="Catastrófico"),CONCATENATE("R2C",'Mapa final'!$S$11),"")</f>
        <v/>
      </c>
      <c r="AM38" s="47" t="str">
        <f>IF(AND('Mapa final'!$AE$11="Muy Alta",'Mapa final'!$AG$11="Catastrófico"),CONCATENATE("R2C",'Mapa final'!$S$11),"")</f>
        <v/>
      </c>
      <c r="AN38" s="70"/>
      <c r="AO38" s="349"/>
      <c r="AP38" s="350"/>
      <c r="AQ38" s="350"/>
      <c r="AR38" s="350"/>
      <c r="AS38" s="350"/>
      <c r="AT38" s="351"/>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30"/>
      <c r="C39" s="230"/>
      <c r="D39" s="231"/>
      <c r="E39" s="329"/>
      <c r="F39" s="328"/>
      <c r="G39" s="328"/>
      <c r="H39" s="328"/>
      <c r="I39" s="328"/>
      <c r="J39" s="65" t="str">
        <f>IF(AND('Mapa final'!$AE$11="Baja",'Mapa final'!$AG$11="Leve"),CONCATENATE("R2C",'Mapa final'!$S$11),"")</f>
        <v/>
      </c>
      <c r="K39" s="150" t="str">
        <f>IF(AND('Mapa final'!$AE$11="Baja",'Mapa final'!$AG$11="Leve"),CONCATENATE("R2C",'Mapa final'!$S$11),"")</f>
        <v/>
      </c>
      <c r="L39" s="150" t="str">
        <f>IF(AND('Mapa final'!$AE$11="Baja",'Mapa final'!$AG$11="Leve"),CONCATENATE("R2C",'Mapa final'!$S$11),"")</f>
        <v/>
      </c>
      <c r="M39" s="150" t="str">
        <f>IF(AND('Mapa final'!$AE$11="Baja",'Mapa final'!$AG$11="Leve"),CONCATENATE("R2C",'Mapa final'!$S$11),"")</f>
        <v/>
      </c>
      <c r="N39" s="150" t="str">
        <f>IF(AND('Mapa final'!$AE$11="Baja",'Mapa final'!$AG$11="Leve"),CONCATENATE("R2C",'Mapa final'!$S$11),"")</f>
        <v/>
      </c>
      <c r="O39" s="66" t="str">
        <f>IF(AND('Mapa final'!$AE$11="Baja",'Mapa final'!$AG$11="Leve"),CONCATENATE("R2C",'Mapa final'!$S$11),"")</f>
        <v/>
      </c>
      <c r="P39" s="148" t="str">
        <f>IF(AND('Mapa final'!$AE$11="Alta",'Mapa final'!$AG$11="Leve"),CONCATENATE("R2C",'Mapa final'!$S$11),"")</f>
        <v/>
      </c>
      <c r="Q39" s="148" t="str">
        <f>IF(AND('Mapa final'!$AE$11="Alta",'Mapa final'!$AG$11="Leve"),CONCATENATE("R2C",'Mapa final'!$S$11),"")</f>
        <v/>
      </c>
      <c r="R39" s="148" t="str">
        <f>IF(AND('Mapa final'!$AE$11="Alta",'Mapa final'!$AG$11="Leve"),CONCATENATE("R2C",'Mapa final'!$S$11),"")</f>
        <v/>
      </c>
      <c r="S39" s="148" t="str">
        <f>IF(AND('Mapa final'!$AE$11="Alta",'Mapa final'!$AG$11="Leve"),CONCATENATE("R2C",'Mapa final'!$S$11),"")</f>
        <v/>
      </c>
      <c r="T39" s="148" t="str">
        <f>IF(AND('Mapa final'!$AE$11="Alta",'Mapa final'!$AG$11="Leve"),CONCATENATE("R2C",'Mapa final'!$S$11),"")</f>
        <v/>
      </c>
      <c r="U39" s="58" t="str">
        <f>IF(AND('Mapa final'!$AE$11="Alta",'Mapa final'!$AG$11="Leve"),CONCATENATE("R2C",'Mapa final'!$S$11),"")</f>
        <v/>
      </c>
      <c r="V39" s="57" t="str">
        <f>IF(AND('Mapa final'!$AE$11="Alta",'Mapa final'!$AG$11="Leve"),CONCATENATE("R2C",'Mapa final'!$S$11),"")</f>
        <v/>
      </c>
      <c r="W39" s="148" t="str">
        <f>IF(AND('Mapa final'!$AE$11="Alta",'Mapa final'!$AG$11="Leve"),CONCATENATE("R2C",'Mapa final'!$S$11),"")</f>
        <v/>
      </c>
      <c r="X39" s="148" t="str">
        <f>IF(AND('Mapa final'!$AE$11="Alta",'Mapa final'!$AG$11="Leve"),CONCATENATE("R2C",'Mapa final'!$S$11),"")</f>
        <v/>
      </c>
      <c r="Y39" s="148" t="str">
        <f>IF(AND('Mapa final'!$AE$11="Alta",'Mapa final'!$AG$11="Leve"),CONCATENATE("R2C",'Mapa final'!$S$11),"")</f>
        <v/>
      </c>
      <c r="Z39" s="148" t="str">
        <f>IF(AND('Mapa final'!$AE$11="Alta",'Mapa final'!$AG$11="Leve"),CONCATENATE("R2C",'Mapa final'!$S$11),"")</f>
        <v/>
      </c>
      <c r="AA39" s="58" t="str">
        <f>IF(AND('Mapa final'!$AE$11="Alta",'Mapa final'!$AG$11="Leve"),CONCATENATE("R2C",'Mapa final'!$S$11),"")</f>
        <v/>
      </c>
      <c r="AB39" s="44" t="str">
        <f>IF(AND('Mapa final'!$AE$11="Muy Alta",'Mapa final'!$AG$11="Leve"),CONCATENATE("R2C",'Mapa final'!$S$11),"")</f>
        <v/>
      </c>
      <c r="AC39" s="147" t="str">
        <f>IF(AND('Mapa final'!$AE$11="Muy Alta",'Mapa final'!$AG$11="Leve"),CONCATENATE("R2C",'Mapa final'!$S$11),"")</f>
        <v/>
      </c>
      <c r="AD39" s="147" t="str">
        <f>IF(AND('Mapa final'!$AE$11="Muy Alta",'Mapa final'!$AG$11="Leve"),CONCATENATE("R2C",'Mapa final'!$S$11),"")</f>
        <v/>
      </c>
      <c r="AE39" s="147" t="str">
        <f>IF(AND('Mapa final'!$AE$11="Muy Alta",'Mapa final'!$AG$11="Leve"),CONCATENATE("R2C",'Mapa final'!$S$11),"")</f>
        <v/>
      </c>
      <c r="AF39" s="147" t="str">
        <f>IF(AND('Mapa final'!$AE$11="Muy Alta",'Mapa final'!$AG$11="Leve"),CONCATENATE("R2C",'Mapa final'!$S$11),"")</f>
        <v/>
      </c>
      <c r="AG39" s="45" t="str">
        <f>IF(AND('Mapa final'!$AE$11="Muy Alta",'Mapa final'!$AG$11="Leve"),CONCATENATE("R2C",'Mapa final'!$S$11),"")</f>
        <v/>
      </c>
      <c r="AH39" s="46" t="str">
        <f>IF(AND('Mapa final'!$AE$11="Muy Alta",'Mapa final'!$AG$11="Catastrófico"),CONCATENATE("R2C",'Mapa final'!$S$11),"")</f>
        <v/>
      </c>
      <c r="AI39" s="149" t="str">
        <f>IF(AND('Mapa final'!$AE$11="Muy Alta",'Mapa final'!$AG$11="Catastrófico"),CONCATENATE("R2C",'Mapa final'!$S$11),"")</f>
        <v/>
      </c>
      <c r="AJ39" s="149" t="str">
        <f>IF(AND('Mapa final'!$AE$11="Muy Alta",'Mapa final'!$AG$11="Catastrófico"),CONCATENATE("R2C",'Mapa final'!$S$11),"")</f>
        <v/>
      </c>
      <c r="AK39" s="149" t="str">
        <f>IF(AND('Mapa final'!$AE$11="Muy Alta",'Mapa final'!$AG$11="Catastrófico"),CONCATENATE("R2C",'Mapa final'!$S$11),"")</f>
        <v/>
      </c>
      <c r="AL39" s="149" t="str">
        <f>IF(AND('Mapa final'!$AE$11="Muy Alta",'Mapa final'!$AG$11="Catastrófico"),CONCATENATE("R2C",'Mapa final'!$S$11),"")</f>
        <v/>
      </c>
      <c r="AM39" s="47" t="str">
        <f>IF(AND('Mapa final'!$AE$11="Muy Alta",'Mapa final'!$AG$11="Catastrófico"),CONCATENATE("R2C",'Mapa final'!$S$11),"")</f>
        <v/>
      </c>
      <c r="AN39" s="70"/>
      <c r="AO39" s="349"/>
      <c r="AP39" s="350"/>
      <c r="AQ39" s="350"/>
      <c r="AR39" s="350"/>
      <c r="AS39" s="350"/>
      <c r="AT39" s="351"/>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30"/>
      <c r="C40" s="230"/>
      <c r="D40" s="231"/>
      <c r="E40" s="329"/>
      <c r="F40" s="328"/>
      <c r="G40" s="328"/>
      <c r="H40" s="328"/>
      <c r="I40" s="328"/>
      <c r="J40" s="65" t="str">
        <f>IF(AND('Mapa final'!$AE$11="Baja",'Mapa final'!$AG$11="Leve"),CONCATENATE("R2C",'Mapa final'!$S$11),"")</f>
        <v/>
      </c>
      <c r="K40" s="150" t="str">
        <f>IF(AND('Mapa final'!$AE$11="Baja",'Mapa final'!$AG$11="Leve"),CONCATENATE("R2C",'Mapa final'!$S$11),"")</f>
        <v/>
      </c>
      <c r="L40" s="150" t="str">
        <f>IF(AND('Mapa final'!$AE$11="Baja",'Mapa final'!$AG$11="Leve"),CONCATENATE("R2C",'Mapa final'!$S$11),"")</f>
        <v/>
      </c>
      <c r="M40" s="150" t="str">
        <f>IF(AND('Mapa final'!$AE$11="Baja",'Mapa final'!$AG$11="Leve"),CONCATENATE("R2C",'Mapa final'!$S$11),"")</f>
        <v/>
      </c>
      <c r="N40" s="150" t="str">
        <f>IF(AND('Mapa final'!$AE$11="Baja",'Mapa final'!$AG$11="Leve"),CONCATENATE("R2C",'Mapa final'!$S$11),"")</f>
        <v/>
      </c>
      <c r="O40" s="66" t="str">
        <f>IF(AND('Mapa final'!$AE$11="Baja",'Mapa final'!$AG$11="Leve"),CONCATENATE("R2C",'Mapa final'!$S$11),"")</f>
        <v/>
      </c>
      <c r="P40" s="148" t="str">
        <f>IF(AND('Mapa final'!$AE$11="Alta",'Mapa final'!$AG$11="Leve"),CONCATENATE("R2C",'Mapa final'!$S$11),"")</f>
        <v/>
      </c>
      <c r="Q40" s="148" t="str">
        <f>IF(AND('Mapa final'!$AE$11="Alta",'Mapa final'!$AG$11="Leve"),CONCATENATE("R2C",'Mapa final'!$S$11),"")</f>
        <v/>
      </c>
      <c r="R40" s="148" t="str">
        <f>IF(AND('Mapa final'!$AE$11="Alta",'Mapa final'!$AG$11="Leve"),CONCATENATE("R2C",'Mapa final'!$S$11),"")</f>
        <v/>
      </c>
      <c r="S40" s="148" t="str">
        <f>IF(AND('Mapa final'!$AE$11="Alta",'Mapa final'!$AG$11="Leve"),CONCATENATE("R2C",'Mapa final'!$S$11),"")</f>
        <v/>
      </c>
      <c r="T40" s="148" t="str">
        <f>IF(AND('Mapa final'!$AE$11="Alta",'Mapa final'!$AG$11="Leve"),CONCATENATE("R2C",'Mapa final'!$S$11),"")</f>
        <v/>
      </c>
      <c r="U40" s="58" t="str">
        <f>IF(AND('Mapa final'!$AE$11="Alta",'Mapa final'!$AG$11="Leve"),CONCATENATE("R2C",'Mapa final'!$S$11),"")</f>
        <v/>
      </c>
      <c r="V40" s="57" t="str">
        <f>IF(AND('Mapa final'!$AE$11="Alta",'Mapa final'!$AG$11="Leve"),CONCATENATE("R2C",'Mapa final'!$S$11),"")</f>
        <v/>
      </c>
      <c r="W40" s="148" t="str">
        <f>IF(AND('Mapa final'!$AE$11="Alta",'Mapa final'!$AG$11="Leve"),CONCATENATE("R2C",'Mapa final'!$S$11),"")</f>
        <v/>
      </c>
      <c r="X40" s="148" t="str">
        <f>IF(AND('Mapa final'!$AE$11="Alta",'Mapa final'!$AG$11="Leve"),CONCATENATE("R2C",'Mapa final'!$S$11),"")</f>
        <v/>
      </c>
      <c r="Y40" s="148" t="str">
        <f>IF(AND('Mapa final'!$AE$11="Alta",'Mapa final'!$AG$11="Leve"),CONCATENATE("R2C",'Mapa final'!$S$11),"")</f>
        <v/>
      </c>
      <c r="Z40" s="148" t="str">
        <f>IF(AND('Mapa final'!$AE$11="Alta",'Mapa final'!$AG$11="Leve"),CONCATENATE("R2C",'Mapa final'!$S$11),"")</f>
        <v/>
      </c>
      <c r="AA40" s="58" t="str">
        <f>IF(AND('Mapa final'!$AE$11="Alta",'Mapa final'!$AG$11="Leve"),CONCATENATE("R2C",'Mapa final'!$S$11),"")</f>
        <v/>
      </c>
      <c r="AB40" s="44" t="str">
        <f>IF(AND('Mapa final'!$AE$11="Muy Alta",'Mapa final'!$AG$11="Leve"),CONCATENATE("R2C",'Mapa final'!$S$11),"")</f>
        <v/>
      </c>
      <c r="AC40" s="147" t="str">
        <f>IF(AND('Mapa final'!$AE$11="Muy Alta",'Mapa final'!$AG$11="Leve"),CONCATENATE("R2C",'Mapa final'!$S$11),"")</f>
        <v/>
      </c>
      <c r="AD40" s="147" t="str">
        <f>IF(AND('Mapa final'!$AE$11="Muy Alta",'Mapa final'!$AG$11="Leve"),CONCATENATE("R2C",'Mapa final'!$S$11),"")</f>
        <v/>
      </c>
      <c r="AE40" s="147" t="str">
        <f>IF(AND('Mapa final'!$AE$11="Muy Alta",'Mapa final'!$AG$11="Leve"),CONCATENATE("R2C",'Mapa final'!$S$11),"")</f>
        <v/>
      </c>
      <c r="AF40" s="147" t="str">
        <f>IF(AND('Mapa final'!$AE$11="Muy Alta",'Mapa final'!$AG$11="Leve"),CONCATENATE("R2C",'Mapa final'!$S$11),"")</f>
        <v/>
      </c>
      <c r="AG40" s="45" t="str">
        <f>IF(AND('Mapa final'!$AE$11="Muy Alta",'Mapa final'!$AG$11="Leve"),CONCATENATE("R2C",'Mapa final'!$S$11),"")</f>
        <v/>
      </c>
      <c r="AH40" s="46" t="str">
        <f>IF(AND('Mapa final'!$AE$11="Muy Alta",'Mapa final'!$AG$11="Catastrófico"),CONCATENATE("R2C",'Mapa final'!$S$11),"")</f>
        <v/>
      </c>
      <c r="AI40" s="149" t="str">
        <f>IF(AND('Mapa final'!$AE$11="Muy Alta",'Mapa final'!$AG$11="Catastrófico"),CONCATENATE("R2C",'Mapa final'!$S$11),"")</f>
        <v/>
      </c>
      <c r="AJ40" s="149" t="str">
        <f>IF(AND('Mapa final'!$AE$11="Muy Alta",'Mapa final'!$AG$11="Catastrófico"),CONCATENATE("R2C",'Mapa final'!$S$11),"")</f>
        <v/>
      </c>
      <c r="AK40" s="149" t="str">
        <f>IF(AND('Mapa final'!$AE$11="Muy Alta",'Mapa final'!$AG$11="Catastrófico"),CONCATENATE("R2C",'Mapa final'!$S$11),"")</f>
        <v/>
      </c>
      <c r="AL40" s="149" t="str">
        <f>IF(AND('Mapa final'!$AE$11="Muy Alta",'Mapa final'!$AG$11="Catastrófico"),CONCATENATE("R2C",'Mapa final'!$S$11),"")</f>
        <v/>
      </c>
      <c r="AM40" s="47" t="str">
        <f>IF(AND('Mapa final'!$AE$11="Muy Alta",'Mapa final'!$AG$11="Catastrófico"),CONCATENATE("R2C",'Mapa final'!$S$11),"")</f>
        <v/>
      </c>
      <c r="AN40" s="70"/>
      <c r="AO40" s="349"/>
      <c r="AP40" s="350"/>
      <c r="AQ40" s="350"/>
      <c r="AR40" s="350"/>
      <c r="AS40" s="350"/>
      <c r="AT40" s="351"/>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30"/>
      <c r="C41" s="230"/>
      <c r="D41" s="231"/>
      <c r="E41" s="329"/>
      <c r="F41" s="328"/>
      <c r="G41" s="328"/>
      <c r="H41" s="328"/>
      <c r="I41" s="328"/>
      <c r="J41" s="65" t="str">
        <f>IF(AND('Mapa final'!$AE$11="Baja",'Mapa final'!$AG$11="Leve"),CONCATENATE("R2C",'Mapa final'!$S$11),"")</f>
        <v/>
      </c>
      <c r="K41" s="150" t="str">
        <f>IF(AND('Mapa final'!$AE$11="Baja",'Mapa final'!$AG$11="Leve"),CONCATENATE("R2C",'Mapa final'!$S$11),"")</f>
        <v/>
      </c>
      <c r="L41" s="150" t="str">
        <f>IF(AND('Mapa final'!$AE$11="Baja",'Mapa final'!$AG$11="Leve"),CONCATENATE("R2C",'Mapa final'!$S$11),"")</f>
        <v/>
      </c>
      <c r="M41" s="150" t="str">
        <f>IF(AND('Mapa final'!$AE$11="Baja",'Mapa final'!$AG$11="Leve"),CONCATENATE("R2C",'Mapa final'!$S$11),"")</f>
        <v/>
      </c>
      <c r="N41" s="150" t="str">
        <f>IF(AND('Mapa final'!$AE$11="Baja",'Mapa final'!$AG$11="Leve"),CONCATENATE("R2C",'Mapa final'!$S$11),"")</f>
        <v/>
      </c>
      <c r="O41" s="66" t="str">
        <f>IF(AND('Mapa final'!$AE$11="Baja",'Mapa final'!$AG$11="Leve"),CONCATENATE("R2C",'Mapa final'!$S$11),"")</f>
        <v/>
      </c>
      <c r="P41" s="148" t="str">
        <f>IF(AND('Mapa final'!$AE$11="Alta",'Mapa final'!$AG$11="Leve"),CONCATENATE("R2C",'Mapa final'!$S$11),"")</f>
        <v/>
      </c>
      <c r="Q41" s="148" t="str">
        <f>IF(AND('Mapa final'!$AE$11="Alta",'Mapa final'!$AG$11="Leve"),CONCATENATE("R2C",'Mapa final'!$S$11),"")</f>
        <v/>
      </c>
      <c r="R41" s="148" t="str">
        <f>IF(AND('Mapa final'!$AE$11="Alta",'Mapa final'!$AG$11="Leve"),CONCATENATE("R2C",'Mapa final'!$S$11),"")</f>
        <v/>
      </c>
      <c r="S41" s="148" t="str">
        <f>IF(AND('Mapa final'!$AE$11="Alta",'Mapa final'!$AG$11="Leve"),CONCATENATE("R2C",'Mapa final'!$S$11),"")</f>
        <v/>
      </c>
      <c r="T41" s="148" t="str">
        <f>IF(AND('Mapa final'!$AE$11="Alta",'Mapa final'!$AG$11="Leve"),CONCATENATE("R2C",'Mapa final'!$S$11),"")</f>
        <v/>
      </c>
      <c r="U41" s="58" t="str">
        <f>IF(AND('Mapa final'!$AE$11="Alta",'Mapa final'!$AG$11="Leve"),CONCATENATE("R2C",'Mapa final'!$S$11),"")</f>
        <v/>
      </c>
      <c r="V41" s="57" t="str">
        <f>IF(AND('Mapa final'!$AE$11="Alta",'Mapa final'!$AG$11="Leve"),CONCATENATE("R2C",'Mapa final'!$S$11),"")</f>
        <v/>
      </c>
      <c r="W41" s="148" t="str">
        <f>IF(AND('Mapa final'!$AE$11="Alta",'Mapa final'!$AG$11="Leve"),CONCATENATE("R2C",'Mapa final'!$S$11),"")</f>
        <v/>
      </c>
      <c r="X41" s="148" t="str">
        <f>IF(AND('Mapa final'!$AE$11="Alta",'Mapa final'!$AG$11="Leve"),CONCATENATE("R2C",'Mapa final'!$S$11),"")</f>
        <v/>
      </c>
      <c r="Y41" s="148" t="str">
        <f>IF(AND('Mapa final'!$AE$11="Alta",'Mapa final'!$AG$11="Leve"),CONCATENATE("R2C",'Mapa final'!$S$11),"")</f>
        <v/>
      </c>
      <c r="Z41" s="148" t="str">
        <f>IF(AND('Mapa final'!$AE$11="Alta",'Mapa final'!$AG$11="Leve"),CONCATENATE("R2C",'Mapa final'!$S$11),"")</f>
        <v/>
      </c>
      <c r="AA41" s="58" t="str">
        <f>IF(AND('Mapa final'!$AE$11="Alta",'Mapa final'!$AG$11="Leve"),CONCATENATE("R2C",'Mapa final'!$S$11),"")</f>
        <v/>
      </c>
      <c r="AB41" s="44" t="str">
        <f>IF(AND('Mapa final'!$AE$11="Muy Alta",'Mapa final'!$AG$11="Leve"),CONCATENATE("R2C",'Mapa final'!$S$11),"")</f>
        <v/>
      </c>
      <c r="AC41" s="147" t="str">
        <f>IF(AND('Mapa final'!$AE$11="Muy Alta",'Mapa final'!$AG$11="Leve"),CONCATENATE("R2C",'Mapa final'!$S$11),"")</f>
        <v/>
      </c>
      <c r="AD41" s="147" t="str">
        <f>IF(AND('Mapa final'!$AE$11="Muy Alta",'Mapa final'!$AG$11="Leve"),CONCATENATE("R2C",'Mapa final'!$S$11),"")</f>
        <v/>
      </c>
      <c r="AE41" s="147" t="str">
        <f>IF(AND('Mapa final'!$AE$11="Muy Alta",'Mapa final'!$AG$11="Leve"),CONCATENATE("R2C",'Mapa final'!$S$11),"")</f>
        <v/>
      </c>
      <c r="AF41" s="147" t="str">
        <f>IF(AND('Mapa final'!$AE$11="Muy Alta",'Mapa final'!$AG$11="Leve"),CONCATENATE("R2C",'Mapa final'!$S$11),"")</f>
        <v/>
      </c>
      <c r="AG41" s="45" t="str">
        <f>IF(AND('Mapa final'!$AE$11="Muy Alta",'Mapa final'!$AG$11="Leve"),CONCATENATE("R2C",'Mapa final'!$S$11),"")</f>
        <v/>
      </c>
      <c r="AH41" s="46" t="str">
        <f>IF(AND('Mapa final'!$AE$11="Muy Alta",'Mapa final'!$AG$11="Catastrófico"),CONCATENATE("R2C",'Mapa final'!$S$11),"")</f>
        <v/>
      </c>
      <c r="AI41" s="149" t="str">
        <f>IF(AND('Mapa final'!$AE$11="Muy Alta",'Mapa final'!$AG$11="Catastrófico"),CONCATENATE("R2C",'Mapa final'!$S$11),"")</f>
        <v/>
      </c>
      <c r="AJ41" s="149" t="str">
        <f>IF(AND('Mapa final'!$AE$11="Muy Alta",'Mapa final'!$AG$11="Catastrófico"),CONCATENATE("R2C",'Mapa final'!$S$11),"")</f>
        <v/>
      </c>
      <c r="AK41" s="149" t="str">
        <f>IF(AND('Mapa final'!$AE$11="Muy Alta",'Mapa final'!$AG$11="Catastrófico"),CONCATENATE("R2C",'Mapa final'!$S$11),"")</f>
        <v/>
      </c>
      <c r="AL41" s="149" t="str">
        <f>IF(AND('Mapa final'!$AE$11="Muy Alta",'Mapa final'!$AG$11="Catastrófico"),CONCATENATE("R2C",'Mapa final'!$S$11),"")</f>
        <v/>
      </c>
      <c r="AM41" s="47" t="str">
        <f>IF(AND('Mapa final'!$AE$11="Muy Alta",'Mapa final'!$AG$11="Catastrófico"),CONCATENATE("R2C",'Mapa final'!$S$11),"")</f>
        <v/>
      </c>
      <c r="AN41" s="70"/>
      <c r="AO41" s="349"/>
      <c r="AP41" s="350"/>
      <c r="AQ41" s="350"/>
      <c r="AR41" s="350"/>
      <c r="AS41" s="350"/>
      <c r="AT41" s="351"/>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30"/>
      <c r="C42" s="230"/>
      <c r="D42" s="231"/>
      <c r="E42" s="329"/>
      <c r="F42" s="328"/>
      <c r="G42" s="328"/>
      <c r="H42" s="328"/>
      <c r="I42" s="328"/>
      <c r="J42" s="65" t="str">
        <f>IF(AND('Mapa final'!$AE$11="Baja",'Mapa final'!$AG$11="Leve"),CONCATENATE("R2C",'Mapa final'!$S$11),"")</f>
        <v/>
      </c>
      <c r="K42" s="150" t="str">
        <f>IF(AND('Mapa final'!$AE$11="Baja",'Mapa final'!$AG$11="Leve"),CONCATENATE("R2C",'Mapa final'!$S$11),"")</f>
        <v/>
      </c>
      <c r="L42" s="150" t="str">
        <f>IF(AND('Mapa final'!$AE$11="Baja",'Mapa final'!$AG$11="Leve"),CONCATENATE("R2C",'Mapa final'!$S$11),"")</f>
        <v/>
      </c>
      <c r="M42" s="150" t="str">
        <f>IF(AND('Mapa final'!$AE$11="Baja",'Mapa final'!$AG$11="Leve"),CONCATENATE("R2C",'Mapa final'!$S$11),"")</f>
        <v/>
      </c>
      <c r="N42" s="150" t="str">
        <f>IF(AND('Mapa final'!$AE$11="Baja",'Mapa final'!$AG$11="Leve"),CONCATENATE("R2C",'Mapa final'!$S$11),"")</f>
        <v/>
      </c>
      <c r="O42" s="66" t="str">
        <f>IF(AND('Mapa final'!$AE$11="Baja",'Mapa final'!$AG$11="Leve"),CONCATENATE("R2C",'Mapa final'!$S$11),"")</f>
        <v/>
      </c>
      <c r="P42" s="148" t="str">
        <f>IF(AND('Mapa final'!$AE$11="Alta",'Mapa final'!$AG$11="Leve"),CONCATENATE("R2C",'Mapa final'!$S$11),"")</f>
        <v/>
      </c>
      <c r="Q42" s="148" t="str">
        <f>IF(AND('Mapa final'!$AE$11="Alta",'Mapa final'!$AG$11="Leve"),CONCATENATE("R2C",'Mapa final'!$S$11),"")</f>
        <v/>
      </c>
      <c r="R42" s="148" t="str">
        <f>IF(AND('Mapa final'!$AE$11="Alta",'Mapa final'!$AG$11="Leve"),CONCATENATE("R2C",'Mapa final'!$S$11),"")</f>
        <v/>
      </c>
      <c r="S42" s="148" t="str">
        <f>IF(AND('Mapa final'!$AE$11="Alta",'Mapa final'!$AG$11="Leve"),CONCATENATE("R2C",'Mapa final'!$S$11),"")</f>
        <v/>
      </c>
      <c r="T42" s="148" t="str">
        <f>IF(AND('Mapa final'!$AE$11="Alta",'Mapa final'!$AG$11="Leve"),CONCATENATE("R2C",'Mapa final'!$S$11),"")</f>
        <v/>
      </c>
      <c r="U42" s="58" t="str">
        <f>IF(AND('Mapa final'!$AE$11="Alta",'Mapa final'!$AG$11="Leve"),CONCATENATE("R2C",'Mapa final'!$S$11),"")</f>
        <v/>
      </c>
      <c r="V42" s="57" t="str">
        <f>IF(AND('Mapa final'!$AE$11="Alta",'Mapa final'!$AG$11="Leve"),CONCATENATE("R2C",'Mapa final'!$S$11),"")</f>
        <v/>
      </c>
      <c r="W42" s="148" t="str">
        <f>IF(AND('Mapa final'!$AE$11="Alta",'Mapa final'!$AG$11="Leve"),CONCATENATE("R2C",'Mapa final'!$S$11),"")</f>
        <v/>
      </c>
      <c r="X42" s="148" t="str">
        <f>IF(AND('Mapa final'!$AE$11="Alta",'Mapa final'!$AG$11="Leve"),CONCATENATE("R2C",'Mapa final'!$S$11),"")</f>
        <v/>
      </c>
      <c r="Y42" s="148" t="str">
        <f>IF(AND('Mapa final'!$AE$11="Alta",'Mapa final'!$AG$11="Leve"),CONCATENATE("R2C",'Mapa final'!$S$11),"")</f>
        <v/>
      </c>
      <c r="Z42" s="148" t="str">
        <f>IF(AND('Mapa final'!$AE$11="Alta",'Mapa final'!$AG$11="Leve"),CONCATENATE("R2C",'Mapa final'!$S$11),"")</f>
        <v/>
      </c>
      <c r="AA42" s="58" t="str">
        <f>IF(AND('Mapa final'!$AE$11="Alta",'Mapa final'!$AG$11="Leve"),CONCATENATE("R2C",'Mapa final'!$S$11),"")</f>
        <v/>
      </c>
      <c r="AB42" s="44" t="str">
        <f>IF(AND('Mapa final'!$AE$11="Muy Alta",'Mapa final'!$AG$11="Leve"),CONCATENATE("R2C",'Mapa final'!$S$11),"")</f>
        <v/>
      </c>
      <c r="AC42" s="147" t="str">
        <f>IF(AND('Mapa final'!$AE$11="Muy Alta",'Mapa final'!$AG$11="Leve"),CONCATENATE("R2C",'Mapa final'!$S$11),"")</f>
        <v/>
      </c>
      <c r="AD42" s="147" t="str">
        <f>IF(AND('Mapa final'!$AE$11="Muy Alta",'Mapa final'!$AG$11="Leve"),CONCATENATE("R2C",'Mapa final'!$S$11),"")</f>
        <v/>
      </c>
      <c r="AE42" s="147" t="str">
        <f>IF(AND('Mapa final'!$AE$11="Muy Alta",'Mapa final'!$AG$11="Leve"),CONCATENATE("R2C",'Mapa final'!$S$11),"")</f>
        <v/>
      </c>
      <c r="AF42" s="147" t="str">
        <f>IF(AND('Mapa final'!$AE$11="Muy Alta",'Mapa final'!$AG$11="Leve"),CONCATENATE("R2C",'Mapa final'!$S$11),"")</f>
        <v/>
      </c>
      <c r="AG42" s="45" t="str">
        <f>IF(AND('Mapa final'!$AE$11="Muy Alta",'Mapa final'!$AG$11="Leve"),CONCATENATE("R2C",'Mapa final'!$S$11),"")</f>
        <v/>
      </c>
      <c r="AH42" s="46" t="str">
        <f>IF(AND('Mapa final'!$AE$11="Muy Alta",'Mapa final'!$AG$11="Catastrófico"),CONCATENATE("R2C",'Mapa final'!$S$11),"")</f>
        <v/>
      </c>
      <c r="AI42" s="149" t="str">
        <f>IF(AND('Mapa final'!$AE$11="Muy Alta",'Mapa final'!$AG$11="Catastrófico"),CONCATENATE("R2C",'Mapa final'!$S$11),"")</f>
        <v/>
      </c>
      <c r="AJ42" s="149" t="str">
        <f>IF(AND('Mapa final'!$AE$11="Muy Alta",'Mapa final'!$AG$11="Catastrófico"),CONCATENATE("R2C",'Mapa final'!$S$11),"")</f>
        <v/>
      </c>
      <c r="AK42" s="149" t="str">
        <f>IF(AND('Mapa final'!$AE$11="Muy Alta",'Mapa final'!$AG$11="Catastrófico"),CONCATENATE("R2C",'Mapa final'!$S$11),"")</f>
        <v/>
      </c>
      <c r="AL42" s="149" t="str">
        <f>IF(AND('Mapa final'!$AE$11="Muy Alta",'Mapa final'!$AG$11="Catastrófico"),CONCATENATE("R2C",'Mapa final'!$S$11),"")</f>
        <v/>
      </c>
      <c r="AM42" s="47" t="str">
        <f>IF(AND('Mapa final'!$AE$11="Muy Alta",'Mapa final'!$AG$11="Catastrófico"),CONCATENATE("R2C",'Mapa final'!$S$11),"")</f>
        <v/>
      </c>
      <c r="AN42" s="70"/>
      <c r="AO42" s="349"/>
      <c r="AP42" s="350"/>
      <c r="AQ42" s="350"/>
      <c r="AR42" s="350"/>
      <c r="AS42" s="350"/>
      <c r="AT42" s="351"/>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30"/>
      <c r="C43" s="230"/>
      <c r="D43" s="231"/>
      <c r="E43" s="329"/>
      <c r="F43" s="328"/>
      <c r="G43" s="328"/>
      <c r="H43" s="328"/>
      <c r="I43" s="328"/>
      <c r="J43" s="65" t="str">
        <f>IF(AND('Mapa final'!$AE$11="Baja",'Mapa final'!$AG$11="Leve"),CONCATENATE("R2C",'Mapa final'!$S$11),"")</f>
        <v/>
      </c>
      <c r="K43" s="150" t="str">
        <f>IF(AND('Mapa final'!$AE$11="Baja",'Mapa final'!$AG$11="Leve"),CONCATENATE("R2C",'Mapa final'!$S$11),"")</f>
        <v/>
      </c>
      <c r="L43" s="150" t="str">
        <f>IF(AND('Mapa final'!$AE$11="Baja",'Mapa final'!$AG$11="Leve"),CONCATENATE("R2C",'Mapa final'!$S$11),"")</f>
        <v/>
      </c>
      <c r="M43" s="150" t="str">
        <f>IF(AND('Mapa final'!$AE$11="Baja",'Mapa final'!$AG$11="Leve"),CONCATENATE("R2C",'Mapa final'!$S$11),"")</f>
        <v/>
      </c>
      <c r="N43" s="150" t="str">
        <f>IF(AND('Mapa final'!$AE$11="Baja",'Mapa final'!$AG$11="Leve"),CONCATENATE("R2C",'Mapa final'!$S$11),"")</f>
        <v/>
      </c>
      <c r="O43" s="66" t="str">
        <f>IF(AND('Mapa final'!$AE$11="Baja",'Mapa final'!$AG$11="Leve"),CONCATENATE("R2C",'Mapa final'!$S$11),"")</f>
        <v/>
      </c>
      <c r="P43" s="148" t="str">
        <f>IF(AND('Mapa final'!$AE$11="Alta",'Mapa final'!$AG$11="Leve"),CONCATENATE("R2C",'Mapa final'!$S$11),"")</f>
        <v/>
      </c>
      <c r="Q43" s="148" t="str">
        <f>IF(AND('Mapa final'!$AE$11="Alta",'Mapa final'!$AG$11="Leve"),CONCATENATE("R2C",'Mapa final'!$S$11),"")</f>
        <v/>
      </c>
      <c r="R43" s="148" t="str">
        <f>IF(AND('Mapa final'!$AE$11="Alta",'Mapa final'!$AG$11="Leve"),CONCATENATE("R2C",'Mapa final'!$S$11),"")</f>
        <v/>
      </c>
      <c r="S43" s="148" t="str">
        <f>IF(AND('Mapa final'!$AE$11="Alta",'Mapa final'!$AG$11="Leve"),CONCATENATE("R2C",'Mapa final'!$S$11),"")</f>
        <v/>
      </c>
      <c r="T43" s="148" t="str">
        <f>IF(AND('Mapa final'!$AE$11="Alta",'Mapa final'!$AG$11="Leve"),CONCATENATE("R2C",'Mapa final'!$S$11),"")</f>
        <v/>
      </c>
      <c r="U43" s="58" t="str">
        <f>IF(AND('Mapa final'!$AE$11="Alta",'Mapa final'!$AG$11="Leve"),CONCATENATE("R2C",'Mapa final'!$S$11),"")</f>
        <v/>
      </c>
      <c r="V43" s="57" t="str">
        <f>IF(AND('Mapa final'!$AE$11="Alta",'Mapa final'!$AG$11="Leve"),CONCATENATE("R2C",'Mapa final'!$S$11),"")</f>
        <v/>
      </c>
      <c r="W43" s="148" t="str">
        <f>IF(AND('Mapa final'!$AE$11="Alta",'Mapa final'!$AG$11="Leve"),CONCATENATE("R2C",'Mapa final'!$S$11),"")</f>
        <v/>
      </c>
      <c r="X43" s="148" t="str">
        <f>IF(AND('Mapa final'!$AE$11="Alta",'Mapa final'!$AG$11="Leve"),CONCATENATE("R2C",'Mapa final'!$S$11),"")</f>
        <v/>
      </c>
      <c r="Y43" s="148" t="str">
        <f>IF(AND('Mapa final'!$AE$11="Alta",'Mapa final'!$AG$11="Leve"),CONCATENATE("R2C",'Mapa final'!$S$11),"")</f>
        <v/>
      </c>
      <c r="Z43" s="148" t="str">
        <f>IF(AND('Mapa final'!$AE$11="Alta",'Mapa final'!$AG$11="Leve"),CONCATENATE("R2C",'Mapa final'!$S$11),"")</f>
        <v/>
      </c>
      <c r="AA43" s="58" t="str">
        <f>IF(AND('Mapa final'!$AE$11="Alta",'Mapa final'!$AG$11="Leve"),CONCATENATE("R2C",'Mapa final'!$S$11),"")</f>
        <v/>
      </c>
      <c r="AB43" s="44" t="str">
        <f>IF(AND('Mapa final'!$AE$11="Muy Alta",'Mapa final'!$AG$11="Leve"),CONCATENATE("R2C",'Mapa final'!$S$11),"")</f>
        <v/>
      </c>
      <c r="AC43" s="147" t="str">
        <f>IF(AND('Mapa final'!$AE$11="Muy Alta",'Mapa final'!$AG$11="Leve"),CONCATENATE("R2C",'Mapa final'!$S$11),"")</f>
        <v/>
      </c>
      <c r="AD43" s="147" t="str">
        <f>IF(AND('Mapa final'!$AE$11="Muy Alta",'Mapa final'!$AG$11="Leve"),CONCATENATE("R2C",'Mapa final'!$S$11),"")</f>
        <v/>
      </c>
      <c r="AE43" s="147" t="str">
        <f>IF(AND('Mapa final'!$AE$11="Muy Alta",'Mapa final'!$AG$11="Leve"),CONCATENATE("R2C",'Mapa final'!$S$11),"")</f>
        <v/>
      </c>
      <c r="AF43" s="147" t="str">
        <f>IF(AND('Mapa final'!$AE$11="Muy Alta",'Mapa final'!$AG$11="Leve"),CONCATENATE("R2C",'Mapa final'!$S$11),"")</f>
        <v/>
      </c>
      <c r="AG43" s="45" t="str">
        <f>IF(AND('Mapa final'!$AE$11="Muy Alta",'Mapa final'!$AG$11="Leve"),CONCATENATE("R2C",'Mapa final'!$S$11),"")</f>
        <v/>
      </c>
      <c r="AH43" s="46" t="str">
        <f>IF(AND('Mapa final'!$AE$11="Muy Alta",'Mapa final'!$AG$11="Catastrófico"),CONCATENATE("R2C",'Mapa final'!$S$11),"")</f>
        <v/>
      </c>
      <c r="AI43" s="149" t="str">
        <f>IF(AND('Mapa final'!$AE$11="Muy Alta",'Mapa final'!$AG$11="Catastrófico"),CONCATENATE("R2C",'Mapa final'!$S$11),"")</f>
        <v/>
      </c>
      <c r="AJ43" s="149" t="str">
        <f>IF(AND('Mapa final'!$AE$11="Muy Alta",'Mapa final'!$AG$11="Catastrófico"),CONCATENATE("R2C",'Mapa final'!$S$11),"")</f>
        <v/>
      </c>
      <c r="AK43" s="149" t="str">
        <f>IF(AND('Mapa final'!$AE$11="Muy Alta",'Mapa final'!$AG$11="Catastrófico"),CONCATENATE("R2C",'Mapa final'!$S$11),"")</f>
        <v/>
      </c>
      <c r="AL43" s="149" t="str">
        <f>IF(AND('Mapa final'!$AE$11="Muy Alta",'Mapa final'!$AG$11="Catastrófico"),CONCATENATE("R2C",'Mapa final'!$S$11),"")</f>
        <v/>
      </c>
      <c r="AM43" s="47" t="str">
        <f>IF(AND('Mapa final'!$AE$11="Muy Alta",'Mapa final'!$AG$11="Catastrófico"),CONCATENATE("R2C",'Mapa final'!$S$11),"")</f>
        <v/>
      </c>
      <c r="AN43" s="70"/>
      <c r="AO43" s="349"/>
      <c r="AP43" s="350"/>
      <c r="AQ43" s="350"/>
      <c r="AR43" s="350"/>
      <c r="AS43" s="350"/>
      <c r="AT43" s="351"/>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30"/>
      <c r="C44" s="230"/>
      <c r="D44" s="231"/>
      <c r="E44" s="329"/>
      <c r="F44" s="328"/>
      <c r="G44" s="328"/>
      <c r="H44" s="328"/>
      <c r="I44" s="328"/>
      <c r="J44" s="65" t="str">
        <f>IF(AND('Mapa final'!$AE$11="Baja",'Mapa final'!$AG$11="Leve"),CONCATENATE("R2C",'Mapa final'!$S$11),"")</f>
        <v/>
      </c>
      <c r="K44" s="150" t="str">
        <f>IF(AND('Mapa final'!$AE$11="Baja",'Mapa final'!$AG$11="Leve"),CONCATENATE("R2C",'Mapa final'!$S$11),"")</f>
        <v/>
      </c>
      <c r="L44" s="150" t="str">
        <f>IF(AND('Mapa final'!$AE$11="Baja",'Mapa final'!$AG$11="Leve"),CONCATENATE("R2C",'Mapa final'!$S$11),"")</f>
        <v/>
      </c>
      <c r="M44" s="150" t="str">
        <f>IF(AND('Mapa final'!$AE$11="Baja",'Mapa final'!$AG$11="Leve"),CONCATENATE("R2C",'Mapa final'!$S$11),"")</f>
        <v/>
      </c>
      <c r="N44" s="150" t="str">
        <f>IF(AND('Mapa final'!$AE$11="Baja",'Mapa final'!$AG$11="Leve"),CONCATENATE("R2C",'Mapa final'!$S$11),"")</f>
        <v/>
      </c>
      <c r="O44" s="66" t="str">
        <f>IF(AND('Mapa final'!$AE$11="Baja",'Mapa final'!$AG$11="Leve"),CONCATENATE("R2C",'Mapa final'!$S$11),"")</f>
        <v/>
      </c>
      <c r="P44" s="148" t="str">
        <f>IF(AND('Mapa final'!$AE$11="Alta",'Mapa final'!$AG$11="Leve"),CONCATENATE("R2C",'Mapa final'!$S$11),"")</f>
        <v/>
      </c>
      <c r="Q44" s="148" t="str">
        <f>IF(AND('Mapa final'!$AE$11="Alta",'Mapa final'!$AG$11="Leve"),CONCATENATE("R2C",'Mapa final'!$S$11),"")</f>
        <v/>
      </c>
      <c r="R44" s="148" t="str">
        <f>IF(AND('Mapa final'!$AE$11="Alta",'Mapa final'!$AG$11="Leve"),CONCATENATE("R2C",'Mapa final'!$S$11),"")</f>
        <v/>
      </c>
      <c r="S44" s="148" t="str">
        <f>IF(AND('Mapa final'!$AE$11="Alta",'Mapa final'!$AG$11="Leve"),CONCATENATE("R2C",'Mapa final'!$S$11),"")</f>
        <v/>
      </c>
      <c r="T44" s="148" t="str">
        <f>IF(AND('Mapa final'!$AE$11="Alta",'Mapa final'!$AG$11="Leve"),CONCATENATE("R2C",'Mapa final'!$S$11),"")</f>
        <v/>
      </c>
      <c r="U44" s="58" t="str">
        <f>IF(AND('Mapa final'!$AE$11="Alta",'Mapa final'!$AG$11="Leve"),CONCATENATE("R2C",'Mapa final'!$S$11),"")</f>
        <v/>
      </c>
      <c r="V44" s="57" t="str">
        <f>IF(AND('Mapa final'!$AE$11="Alta",'Mapa final'!$AG$11="Leve"),CONCATENATE("R2C",'Mapa final'!$S$11),"")</f>
        <v/>
      </c>
      <c r="W44" s="148" t="str">
        <f>IF(AND('Mapa final'!$AE$11="Alta",'Mapa final'!$AG$11="Leve"),CONCATENATE("R2C",'Mapa final'!$S$11),"")</f>
        <v/>
      </c>
      <c r="X44" s="148" t="str">
        <f>IF(AND('Mapa final'!$AE$11="Alta",'Mapa final'!$AG$11="Leve"),CONCATENATE("R2C",'Mapa final'!$S$11),"")</f>
        <v/>
      </c>
      <c r="Y44" s="148" t="str">
        <f>IF(AND('Mapa final'!$AE$11="Alta",'Mapa final'!$AG$11="Leve"),CONCATENATE("R2C",'Mapa final'!$S$11),"")</f>
        <v/>
      </c>
      <c r="Z44" s="148" t="str">
        <f>IF(AND('Mapa final'!$AE$11="Alta",'Mapa final'!$AG$11="Leve"),CONCATENATE("R2C",'Mapa final'!$S$11),"")</f>
        <v/>
      </c>
      <c r="AA44" s="58" t="str">
        <f>IF(AND('Mapa final'!$AE$11="Alta",'Mapa final'!$AG$11="Leve"),CONCATENATE("R2C",'Mapa final'!$S$11),"")</f>
        <v/>
      </c>
      <c r="AB44" s="44" t="str">
        <f>IF(AND('Mapa final'!$AE$11="Muy Alta",'Mapa final'!$AG$11="Leve"),CONCATENATE("R2C",'Mapa final'!$S$11),"")</f>
        <v/>
      </c>
      <c r="AC44" s="147" t="str">
        <f>IF(AND('Mapa final'!$AE$11="Muy Alta",'Mapa final'!$AG$11="Leve"),CONCATENATE("R2C",'Mapa final'!$S$11),"")</f>
        <v/>
      </c>
      <c r="AD44" s="147" t="str">
        <f>IF(AND('Mapa final'!$AE$11="Muy Alta",'Mapa final'!$AG$11="Leve"),CONCATENATE("R2C",'Mapa final'!$S$11),"")</f>
        <v/>
      </c>
      <c r="AE44" s="147" t="str">
        <f>IF(AND('Mapa final'!$AE$11="Muy Alta",'Mapa final'!$AG$11="Leve"),CONCATENATE("R2C",'Mapa final'!$S$11),"")</f>
        <v/>
      </c>
      <c r="AF44" s="147" t="str">
        <f>IF(AND('Mapa final'!$AE$11="Muy Alta",'Mapa final'!$AG$11="Leve"),CONCATENATE("R2C",'Mapa final'!$S$11),"")</f>
        <v/>
      </c>
      <c r="AG44" s="45" t="str">
        <f>IF(AND('Mapa final'!$AE$11="Muy Alta",'Mapa final'!$AG$11="Leve"),CONCATENATE("R2C",'Mapa final'!$S$11),"")</f>
        <v/>
      </c>
      <c r="AH44" s="46" t="str">
        <f>IF(AND('Mapa final'!$AE$11="Muy Alta",'Mapa final'!$AG$11="Catastrófico"),CONCATENATE("R2C",'Mapa final'!$S$11),"")</f>
        <v/>
      </c>
      <c r="AI44" s="149" t="str">
        <f>IF(AND('Mapa final'!$AE$11="Muy Alta",'Mapa final'!$AG$11="Catastrófico"),CONCATENATE("R2C",'Mapa final'!$S$11),"")</f>
        <v/>
      </c>
      <c r="AJ44" s="149" t="str">
        <f>IF(AND('Mapa final'!$AE$11="Muy Alta",'Mapa final'!$AG$11="Catastrófico"),CONCATENATE("R2C",'Mapa final'!$S$11),"")</f>
        <v/>
      </c>
      <c r="AK44" s="149" t="str">
        <f>IF(AND('Mapa final'!$AE$11="Muy Alta",'Mapa final'!$AG$11="Catastrófico"),CONCATENATE("R2C",'Mapa final'!$S$11),"")</f>
        <v/>
      </c>
      <c r="AL44" s="149" t="str">
        <f>IF(AND('Mapa final'!$AE$11="Muy Alta",'Mapa final'!$AG$11="Catastrófico"),CONCATENATE("R2C",'Mapa final'!$S$11),"")</f>
        <v/>
      </c>
      <c r="AM44" s="47" t="str">
        <f>IF(AND('Mapa final'!$AE$11="Muy Alta",'Mapa final'!$AG$11="Catastrófico"),CONCATENATE("R2C",'Mapa final'!$S$11),"")</f>
        <v/>
      </c>
      <c r="AN44" s="70"/>
      <c r="AO44" s="349"/>
      <c r="AP44" s="350"/>
      <c r="AQ44" s="350"/>
      <c r="AR44" s="350"/>
      <c r="AS44" s="350"/>
      <c r="AT44" s="351"/>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30"/>
      <c r="C45" s="230"/>
      <c r="D45" s="231"/>
      <c r="E45" s="330"/>
      <c r="F45" s="331"/>
      <c r="G45" s="331"/>
      <c r="H45" s="331"/>
      <c r="I45" s="331"/>
      <c r="J45" s="67" t="str">
        <f>IF(AND('Mapa final'!$AE$11="Baja",'Mapa final'!$AG$11="Leve"),CONCATENATE("R2C",'Mapa final'!$S$11),"")</f>
        <v/>
      </c>
      <c r="K45" s="68" t="str">
        <f>IF(AND('Mapa final'!$AE$11="Baja",'Mapa final'!$AG$11="Leve"),CONCATENATE("R2C",'Mapa final'!$S$11),"")</f>
        <v/>
      </c>
      <c r="L45" s="68" t="str">
        <f>IF(AND('Mapa final'!$AE$11="Baja",'Mapa final'!$AG$11="Leve"),CONCATENATE("R2C",'Mapa final'!$S$11),"")</f>
        <v/>
      </c>
      <c r="M45" s="68" t="str">
        <f>IF(AND('Mapa final'!$AE$11="Baja",'Mapa final'!$AG$11="Leve"),CONCATENATE("R2C",'Mapa final'!$S$11),"")</f>
        <v/>
      </c>
      <c r="N45" s="68" t="str">
        <f>IF(AND('Mapa final'!$AE$11="Baja",'Mapa final'!$AG$11="Leve"),CONCATENATE("R2C",'Mapa final'!$S$11),"")</f>
        <v/>
      </c>
      <c r="O45" s="69" t="str">
        <f>IF(AND('Mapa final'!$AE$11="Baja",'Mapa final'!$AG$11="Leve"),CONCATENATE("R2C",'Mapa final'!$S$11),"")</f>
        <v/>
      </c>
      <c r="P45" s="60" t="str">
        <f>IF(AND('Mapa final'!$AE$11="Alta",'Mapa final'!$AG$11="Leve"),CONCATENATE("R2C",'Mapa final'!$S$11),"")</f>
        <v/>
      </c>
      <c r="Q45" s="60" t="str">
        <f>IF(AND('Mapa final'!$AE$11="Alta",'Mapa final'!$AG$11="Leve"),CONCATENATE("R2C",'Mapa final'!$S$11),"")</f>
        <v/>
      </c>
      <c r="R45" s="60" t="str">
        <f>IF(AND('Mapa final'!$AE$11="Alta",'Mapa final'!$AG$11="Leve"),CONCATENATE("R2C",'Mapa final'!$S$11),"")</f>
        <v/>
      </c>
      <c r="S45" s="60" t="str">
        <f>IF(AND('Mapa final'!$AE$11="Alta",'Mapa final'!$AG$11="Leve"),CONCATENATE("R2C",'Mapa final'!$S$11),"")</f>
        <v/>
      </c>
      <c r="T45" s="60" t="str">
        <f>IF(AND('Mapa final'!$AE$11="Alta",'Mapa final'!$AG$11="Leve"),CONCATENATE("R2C",'Mapa final'!$S$11),"")</f>
        <v/>
      </c>
      <c r="U45" s="61" t="str">
        <f>IF(AND('Mapa final'!$AE$11="Alta",'Mapa final'!$AG$11="Leve"),CONCATENATE("R2C",'Mapa final'!$S$11),"")</f>
        <v/>
      </c>
      <c r="V45" s="59" t="str">
        <f>IF(AND('Mapa final'!$AE$11="Alta",'Mapa final'!$AG$11="Leve"),CONCATENATE("R2C",'Mapa final'!$S$11),"")</f>
        <v/>
      </c>
      <c r="W45" s="60" t="str">
        <f>IF(AND('Mapa final'!$AE$11="Alta",'Mapa final'!$AG$11="Leve"),CONCATENATE("R2C",'Mapa final'!$S$11),"")</f>
        <v/>
      </c>
      <c r="X45" s="60" t="str">
        <f>IF(AND('Mapa final'!$AE$11="Alta",'Mapa final'!$AG$11="Leve"),CONCATENATE("R2C",'Mapa final'!$S$11),"")</f>
        <v/>
      </c>
      <c r="Y45" s="60" t="str">
        <f>IF(AND('Mapa final'!$AE$11="Alta",'Mapa final'!$AG$11="Leve"),CONCATENATE("R2C",'Mapa final'!$S$11),"")</f>
        <v/>
      </c>
      <c r="Z45" s="60" t="str">
        <f>IF(AND('Mapa final'!$AE$11="Alta",'Mapa final'!$AG$11="Leve"),CONCATENATE("R2C",'Mapa final'!$S$11),"")</f>
        <v/>
      </c>
      <c r="AA45" s="61" t="str">
        <f>IF(AND('Mapa final'!$AE$11="Alta",'Mapa final'!$AG$11="Leve"),CONCATENATE("R2C",'Mapa final'!$S$11),"")</f>
        <v/>
      </c>
      <c r="AB45" s="48" t="str">
        <f>IF(AND('Mapa final'!$AE$11="Muy Alta",'Mapa final'!$AG$11="Leve"),CONCATENATE("R2C",'Mapa final'!$S$11),"")</f>
        <v/>
      </c>
      <c r="AC45" s="49" t="str">
        <f>IF(AND('Mapa final'!$AE$11="Muy Alta",'Mapa final'!$AG$11="Leve"),CONCATENATE("R2C",'Mapa final'!$S$11),"")</f>
        <v/>
      </c>
      <c r="AD45" s="49" t="str">
        <f>IF(AND('Mapa final'!$AE$11="Muy Alta",'Mapa final'!$AG$11="Leve"),CONCATENATE("R2C",'Mapa final'!$S$11),"")</f>
        <v/>
      </c>
      <c r="AE45" s="49" t="str">
        <f>IF(AND('Mapa final'!$AE$11="Muy Alta",'Mapa final'!$AG$11="Leve"),CONCATENATE("R2C",'Mapa final'!$S$11),"")</f>
        <v/>
      </c>
      <c r="AF45" s="49" t="str">
        <f>IF(AND('Mapa final'!$AE$11="Muy Alta",'Mapa final'!$AG$11="Leve"),CONCATENATE("R2C",'Mapa final'!$S$11),"")</f>
        <v/>
      </c>
      <c r="AG45" s="50" t="str">
        <f>IF(AND('Mapa final'!$AE$11="Muy Alta",'Mapa final'!$AG$11="Leve"),CONCATENATE("R2C",'Mapa final'!$S$11),"")</f>
        <v/>
      </c>
      <c r="AH45" s="51" t="str">
        <f>IF(AND('Mapa final'!$AE$11="Muy Alta",'Mapa final'!$AG$11="Catastrófico"),CONCATENATE("R2C",'Mapa final'!$S$11),"")</f>
        <v/>
      </c>
      <c r="AI45" s="52" t="str">
        <f>IF(AND('Mapa final'!$AE$11="Muy Alta",'Mapa final'!$AG$11="Catastrófico"),CONCATENATE("R2C",'Mapa final'!$S$11),"")</f>
        <v/>
      </c>
      <c r="AJ45" s="52" t="str">
        <f>IF(AND('Mapa final'!$AE$11="Muy Alta",'Mapa final'!$AG$11="Catastrófico"),CONCATENATE("R2C",'Mapa final'!$S$11),"")</f>
        <v/>
      </c>
      <c r="AK45" s="52" t="str">
        <f>IF(AND('Mapa final'!$AE$11="Muy Alta",'Mapa final'!$AG$11="Catastrófico"),CONCATENATE("R2C",'Mapa final'!$S$11),"")</f>
        <v/>
      </c>
      <c r="AL45" s="52" t="str">
        <f>IF(AND('Mapa final'!$AE$11="Muy Alta",'Mapa final'!$AG$11="Catastrófico"),CONCATENATE("R2C",'Mapa final'!$S$11),"")</f>
        <v/>
      </c>
      <c r="AM45" s="53" t="str">
        <f>IF(AND('Mapa final'!$AE$11="Muy Alta",'Mapa final'!$AG$11="Catastrófico"),CONCATENATE("R2C",'Mapa final'!$S$11),"")</f>
        <v/>
      </c>
      <c r="AN45" s="70"/>
      <c r="AO45" s="352"/>
      <c r="AP45" s="353"/>
      <c r="AQ45" s="353"/>
      <c r="AR45" s="353"/>
      <c r="AS45" s="353"/>
      <c r="AT45" s="354"/>
    </row>
    <row r="46" spans="1:80" ht="22.5" customHeight="1" x14ac:dyDescent="0.25">
      <c r="A46" s="70"/>
      <c r="B46" s="230"/>
      <c r="C46" s="230"/>
      <c r="D46" s="231"/>
      <c r="E46" s="325" t="s">
        <v>112</v>
      </c>
      <c r="F46" s="326"/>
      <c r="G46" s="326"/>
      <c r="H46" s="326"/>
      <c r="I46" s="343"/>
      <c r="J46" s="151" t="str">
        <f>IF(AND('Mapa final'!$AE$11="muy Baja",'Mapa final'!$AG$11="Leve"),CONCATENATE("R1C",'Mapa final'!$S$11),"")</f>
        <v>R1C3</v>
      </c>
      <c r="K46" s="63" t="str">
        <f>IF(AND('Mapa final'!$AE$11="Baja",'Mapa final'!$AG$11="Leve"),CONCATENATE("R2C",'Mapa final'!$S$11),"")</f>
        <v/>
      </c>
      <c r="L46" s="63" t="str">
        <f>IF(AND('Mapa final'!$AE$11="Baja",'Mapa final'!$AG$11="Leve"),CONCATENATE("R2C",'Mapa final'!$S$11),"")</f>
        <v/>
      </c>
      <c r="M46" s="63" t="str">
        <f>IF(AND('Mapa final'!$AE$11="Baja",'Mapa final'!$AG$11="Leve"),CONCATENATE("R2C",'Mapa final'!$S$11),"")</f>
        <v/>
      </c>
      <c r="N46" s="63" t="str">
        <f>IF(AND('Mapa final'!$AE$11="Baja",'Mapa final'!$AG$11="Leve"),CONCATENATE("R2C",'Mapa final'!$S$11),"")</f>
        <v/>
      </c>
      <c r="O46" s="64" t="str">
        <f>IF(AND('Mapa final'!$AE$11="Baja",'Mapa final'!$AG$11="Leve"),CONCATENATE("R2C",'Mapa final'!$S$11),"")</f>
        <v/>
      </c>
      <c r="P46" s="62" t="str">
        <f>IF(AND('Mapa final'!$AE$11="Baja",'Mapa final'!$AG$11="Leve"),CONCATENATE("R2C",'Mapa final'!$S$11),"")</f>
        <v/>
      </c>
      <c r="Q46" s="63" t="str">
        <f>IF(AND('Mapa final'!$AE$11="Baja",'Mapa final'!$AG$11="Leve"),CONCATENATE("R2C",'Mapa final'!$S$11),"")</f>
        <v/>
      </c>
      <c r="R46" s="63" t="str">
        <f>IF(AND('Mapa final'!$AE$11="Baja",'Mapa final'!$AG$11="Leve"),CONCATENATE("R2C",'Mapa final'!$S$11),"")</f>
        <v/>
      </c>
      <c r="S46" s="63" t="str">
        <f>IF(AND('Mapa final'!$AE$11="Baja",'Mapa final'!$AG$11="Leve"),CONCATENATE("R2C",'Mapa final'!$S$11),"")</f>
        <v/>
      </c>
      <c r="T46" s="63" t="str">
        <f>IF(AND('Mapa final'!$AE$11="Baja",'Mapa final'!$AG$11="Leve"),CONCATENATE("R2C",'Mapa final'!$S$11),"")</f>
        <v/>
      </c>
      <c r="U46" s="64" t="str">
        <f>IF(AND('Mapa final'!$AE$11="Baja",'Mapa final'!$AG$11="Leve"),CONCATENATE("R2C",'Mapa final'!$S$11),"")</f>
        <v/>
      </c>
      <c r="V46" s="54" t="str">
        <f>IF(AND('Mapa final'!$AE$11="Alta",'Mapa final'!$AG$11="Leve"),CONCATENATE("R2C",'Mapa final'!$S$11),"")</f>
        <v/>
      </c>
      <c r="W46" s="55" t="str">
        <f>IF(AND('Mapa final'!$AE$11="Alta",'Mapa final'!$AG$11="Leve"),CONCATENATE("R2C",'Mapa final'!$S$11),"")</f>
        <v/>
      </c>
      <c r="X46" s="55" t="str">
        <f>IF(AND('Mapa final'!$AE$11="Alta",'Mapa final'!$AG$11="Leve"),CONCATENATE("R2C",'Mapa final'!$S$11),"")</f>
        <v/>
      </c>
      <c r="Y46" s="55" t="str">
        <f>IF(AND('Mapa final'!$AE$11="Alta",'Mapa final'!$AG$11="Leve"),CONCATENATE("R2C",'Mapa final'!$S$11),"")</f>
        <v/>
      </c>
      <c r="Z46" s="55" t="str">
        <f>IF(AND('Mapa final'!$AE$11="Alta",'Mapa final'!$AG$11="Leve"),CONCATENATE("R2C",'Mapa final'!$S$11),"")</f>
        <v/>
      </c>
      <c r="AA46" s="56" t="str">
        <f>IF(AND('Mapa final'!$AE$11="Alta",'Mapa final'!$AG$11="Leve"),CONCATENATE("R2C",'Mapa final'!$S$11),"")</f>
        <v/>
      </c>
      <c r="AB46" s="38" t="str">
        <f>IF(AND('Mapa final'!$AE$11="Muy Alta",'Mapa final'!$AG$11="Leve"),CONCATENATE("R2C",'Mapa final'!$S$11),"")</f>
        <v/>
      </c>
      <c r="AC46" s="39" t="str">
        <f>IF(AND('Mapa final'!$AE$11="Muy Alta",'Mapa final'!$AG$11="Leve"),CONCATENATE("R2C",'Mapa final'!$S$11),"")</f>
        <v/>
      </c>
      <c r="AD46" s="39" t="str">
        <f>IF(AND('Mapa final'!$AE$11="Muy Alta",'Mapa final'!$AG$11="Leve"),CONCATENATE("R2C",'Mapa final'!$S$11),"")</f>
        <v/>
      </c>
      <c r="AE46" s="39" t="str">
        <f>IF(AND('Mapa final'!$AE$11="Muy Alta",'Mapa final'!$AG$11="Leve"),CONCATENATE("R2C",'Mapa final'!$S$11),"")</f>
        <v/>
      </c>
      <c r="AF46" s="39" t="str">
        <f>IF(AND('Mapa final'!$AE$11="Muy Alta",'Mapa final'!$AG$11="Leve"),CONCATENATE("R2C",'Mapa final'!$S$11),"")</f>
        <v/>
      </c>
      <c r="AG46" s="40" t="str">
        <f>IF(AND('Mapa final'!$AE$11="Muy Alta",'Mapa final'!$AG$11="Leve"),CONCATENATE("R2C",'Mapa final'!$S$11),"")</f>
        <v/>
      </c>
      <c r="AH46" s="41" t="str">
        <f>IF(AND('Mapa final'!$AE$11="Muy Alta",'Mapa final'!$AG$11="Catastrófico"),CONCATENATE("R2C",'Mapa final'!$S$11),"")</f>
        <v/>
      </c>
      <c r="AI46" s="42" t="str">
        <f>IF(AND('Mapa final'!$AE$11="Muy Alta",'Mapa final'!$AG$11="Catastrófico"),CONCATENATE("R2C",'Mapa final'!$S$11),"")</f>
        <v/>
      </c>
      <c r="AJ46" s="42" t="str">
        <f>IF(AND('Mapa final'!$AE$11="Muy Alta",'Mapa final'!$AG$11="Catastrófico"),CONCATENATE("R2C",'Mapa final'!$S$11),"")</f>
        <v/>
      </c>
      <c r="AK46" s="42" t="str">
        <f>IF(AND('Mapa final'!$AE$11="Muy Alta",'Mapa final'!$AG$11="Catastrófico"),CONCATENATE("R2C",'Mapa final'!$S$11),"")</f>
        <v/>
      </c>
      <c r="AL46" s="42" t="str">
        <f>IF(AND('Mapa final'!$AE$11="Muy Alta",'Mapa final'!$AG$11="Catastrófico"),CONCATENATE("R2C",'Mapa final'!$S$11),"")</f>
        <v/>
      </c>
      <c r="AM46" s="43" t="str">
        <f>IF(AND('Mapa final'!$AE$11="Muy Alta",'Mapa final'!$AG$11="Catastrófico"),CONCATENATE("R2C",'Mapa final'!$S$11),"")</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2.5" customHeight="1" x14ac:dyDescent="0.25">
      <c r="A47" s="70"/>
      <c r="B47" s="230"/>
      <c r="C47" s="230"/>
      <c r="D47" s="231"/>
      <c r="E47" s="327"/>
      <c r="F47" s="328"/>
      <c r="G47" s="328"/>
      <c r="H47" s="328"/>
      <c r="I47" s="344"/>
      <c r="J47" s="65" t="str">
        <f>IF(AND('Mapa final'!$AE$11="Baja",'Mapa final'!$AG$11="Leve"),CONCATENATE("R2C",'Mapa final'!$S$11),"")</f>
        <v/>
      </c>
      <c r="K47" s="152" t="str">
        <f>IF(AND('Mapa final'!$AE$14="muy Baja",'Mapa final'!$AG$14="Leve"),CONCATENATE("R2C",'Mapa final'!$S$14),"")</f>
        <v>R2C1</v>
      </c>
      <c r="L47" s="150" t="str">
        <f>IF(AND('Mapa final'!$AE$11="Baja",'Mapa final'!$AG$11="Leve"),CONCATENATE("R2C",'Mapa final'!$S$11),"")</f>
        <v/>
      </c>
      <c r="M47" s="150" t="str">
        <f>IF(AND('Mapa final'!$AE$11="Baja",'Mapa final'!$AG$11="Leve"),CONCATENATE("R2C",'Mapa final'!$S$11),"")</f>
        <v/>
      </c>
      <c r="N47" s="150" t="str">
        <f>IF(AND('Mapa final'!$AE$11="Baja",'Mapa final'!$AG$11="Leve"),CONCATENATE("R2C",'Mapa final'!$S$11),"")</f>
        <v/>
      </c>
      <c r="O47" s="66" t="str">
        <f>IF(AND('Mapa final'!$AE$11="Baja",'Mapa final'!$AG$11="Leve"),CONCATENATE("R2C",'Mapa final'!$S$11),"")</f>
        <v/>
      </c>
      <c r="P47" s="65" t="str">
        <f>IF(AND('Mapa final'!$AE$11="Baja",'Mapa final'!$AG$11="Leve"),CONCATENATE("R2C",'Mapa final'!$S$11),"")</f>
        <v/>
      </c>
      <c r="Q47" s="150" t="str">
        <f>IF(AND('Mapa final'!$AE$11="Baja",'Mapa final'!$AG$11="Leve"),CONCATENATE("R2C",'Mapa final'!$S$11),"")</f>
        <v/>
      </c>
      <c r="R47" s="150" t="str">
        <f>IF(AND('Mapa final'!$AE$11="Baja",'Mapa final'!$AG$11="Leve"),CONCATENATE("R2C",'Mapa final'!$S$11),"")</f>
        <v/>
      </c>
      <c r="S47" s="150" t="str">
        <f>IF(AND('Mapa final'!$AE$11="Baja",'Mapa final'!$AG$11="Leve"),CONCATENATE("R2C",'Mapa final'!$S$11),"")</f>
        <v/>
      </c>
      <c r="T47" s="150" t="str">
        <f>IF(AND('Mapa final'!$AE$11="Baja",'Mapa final'!$AG$11="Leve"),CONCATENATE("R2C",'Mapa final'!$S$11),"")</f>
        <v/>
      </c>
      <c r="U47" s="66" t="str">
        <f>IF(AND('Mapa final'!$AE$11="Baja",'Mapa final'!$AG$11="Leve"),CONCATENATE("R2C",'Mapa final'!$S$11),"")</f>
        <v/>
      </c>
      <c r="V47" s="57" t="str">
        <f>IF(AND('Mapa final'!$AE$11="Alta",'Mapa final'!$AG$11="Leve"),CONCATENATE("R2C",'Mapa final'!$S$11),"")</f>
        <v/>
      </c>
      <c r="W47" s="148" t="str">
        <f>IF(AND('Mapa final'!$AE$11="Alta",'Mapa final'!$AG$11="Leve"),CONCATENATE("R2C",'Mapa final'!$S$11),"")</f>
        <v/>
      </c>
      <c r="X47" s="148" t="str">
        <f>IF(AND('Mapa final'!$AE$11="Alta",'Mapa final'!$AG$11="Leve"),CONCATENATE("R2C",'Mapa final'!$S$11),"")</f>
        <v/>
      </c>
      <c r="Y47" s="148" t="str">
        <f>IF(AND('Mapa final'!$AE$11="Alta",'Mapa final'!$AG$11="Leve"),CONCATENATE("R2C",'Mapa final'!$S$11),"")</f>
        <v/>
      </c>
      <c r="Z47" s="148" t="str">
        <f>IF(AND('Mapa final'!$AE$11="Alta",'Mapa final'!$AG$11="Leve"),CONCATENATE("R2C",'Mapa final'!$S$11),"")</f>
        <v/>
      </c>
      <c r="AA47" s="58" t="str">
        <f>IF(AND('Mapa final'!$AE$11="Alta",'Mapa final'!$AG$11="Leve"),CONCATENATE("R2C",'Mapa final'!$S$11),"")</f>
        <v/>
      </c>
      <c r="AB47" s="44" t="str">
        <f>IF(AND('Mapa final'!$AE$11="Muy Alta",'Mapa final'!$AG$11="Leve"),CONCATENATE("R2C",'Mapa final'!$S$11),"")</f>
        <v/>
      </c>
      <c r="AC47" s="147" t="str">
        <f>IF(AND('Mapa final'!$AE$11="Muy Alta",'Mapa final'!$AG$11="Leve"),CONCATENATE("R2C",'Mapa final'!$S$11),"")</f>
        <v/>
      </c>
      <c r="AD47" s="147" t="str">
        <f>IF(AND('Mapa final'!$AE$11="Muy Alta",'Mapa final'!$AG$11="Leve"),CONCATENATE("R2C",'Mapa final'!$S$11),"")</f>
        <v/>
      </c>
      <c r="AE47" s="147" t="str">
        <f>IF(AND('Mapa final'!$AE$11="Muy Alta",'Mapa final'!$AG$11="Leve"),CONCATENATE("R2C",'Mapa final'!$S$11),"")</f>
        <v/>
      </c>
      <c r="AF47" s="147" t="str">
        <f>IF(AND('Mapa final'!$AE$11="Muy Alta",'Mapa final'!$AG$11="Leve"),CONCATENATE("R2C",'Mapa final'!$S$11),"")</f>
        <v/>
      </c>
      <c r="AG47" s="45" t="str">
        <f>IF(AND('Mapa final'!$AE$11="Muy Alta",'Mapa final'!$AG$11="Leve"),CONCATENATE("R2C",'Mapa final'!$S$11),"")</f>
        <v/>
      </c>
      <c r="AH47" s="46" t="str">
        <f>IF(AND('Mapa final'!$AE$11="Muy Alta",'Mapa final'!$AG$11="Catastrófico"),CONCATENATE("R2C",'Mapa final'!$S$11),"")</f>
        <v/>
      </c>
      <c r="AI47" s="149" t="str">
        <f>IF(AND('Mapa final'!$AE$11="Muy Alta",'Mapa final'!$AG$11="Catastrófico"),CONCATENATE("R2C",'Mapa final'!$S$11),"")</f>
        <v/>
      </c>
      <c r="AJ47" s="149" t="str">
        <f>IF(AND('Mapa final'!$AE$11="Muy Alta",'Mapa final'!$AG$11="Catastrófico"),CONCATENATE("R2C",'Mapa final'!$S$11),"")</f>
        <v/>
      </c>
      <c r="AK47" s="149" t="str">
        <f>IF(AND('Mapa final'!$AE$11="Muy Alta",'Mapa final'!$AG$11="Catastrófico"),CONCATENATE("R2C",'Mapa final'!$S$11),"")</f>
        <v/>
      </c>
      <c r="AL47" s="149" t="str">
        <f>IF(AND('Mapa final'!$AE$11="Muy Alta",'Mapa final'!$AG$11="Catastrófico"),CONCATENATE("R2C",'Mapa final'!$S$11),"")</f>
        <v/>
      </c>
      <c r="AM47" s="47" t="str">
        <f>IF(AND('Mapa final'!$AE$11="Muy Alta",'Mapa final'!$AG$11="Catastrófico"),CONCATENATE("R2C",'Mapa final'!$S$11),"")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30"/>
      <c r="C48" s="230"/>
      <c r="D48" s="231"/>
      <c r="E48" s="327"/>
      <c r="F48" s="328"/>
      <c r="G48" s="328"/>
      <c r="H48" s="328"/>
      <c r="I48" s="344"/>
      <c r="J48" s="65" t="str">
        <f>IF(AND('Mapa final'!$AE$11="Baja",'Mapa final'!$AG$11="Leve"),CONCATENATE("R2C",'Mapa final'!$S$11),"")</f>
        <v/>
      </c>
      <c r="K48" s="150" t="str">
        <f>IF(AND('Mapa final'!$AE$11="Baja",'Mapa final'!$AG$11="Leve"),CONCATENATE("R2C",'Mapa final'!$S$11),"")</f>
        <v/>
      </c>
      <c r="L48" s="152" t="str">
        <f>IF(AND('Mapa final'!$AE$13="muy Baja",'Mapa final'!$AG$13="Leve"),CONCATENATE("R3C",'Mapa final'!$S$13),"")</f>
        <v>R3C1</v>
      </c>
      <c r="M48" s="150" t="str">
        <f>IF(AND('Mapa final'!$AE$11="Baja",'Mapa final'!$AG$11="Leve"),CONCATENATE("R2C",'Mapa final'!$S$11),"")</f>
        <v/>
      </c>
      <c r="N48" s="150" t="str">
        <f>IF(AND('Mapa final'!$AE$11="Baja",'Mapa final'!$AG$11="Leve"),CONCATENATE("R2C",'Mapa final'!$S$11),"")</f>
        <v/>
      </c>
      <c r="O48" s="66" t="str">
        <f>IF(AND('Mapa final'!$AE$11="Baja",'Mapa final'!$AG$11="Leve"),CONCATENATE("R2C",'Mapa final'!$S$11),"")</f>
        <v/>
      </c>
      <c r="P48" s="65" t="str">
        <f>IF(AND('Mapa final'!$AE$11="Baja",'Mapa final'!$AG$11="Leve"),CONCATENATE("R2C",'Mapa final'!$S$11),"")</f>
        <v/>
      </c>
      <c r="Q48" s="150" t="str">
        <f>IF(AND('Mapa final'!$AE$11="Baja",'Mapa final'!$AG$11="Leve"),CONCATENATE("R2C",'Mapa final'!$S$11),"")</f>
        <v/>
      </c>
      <c r="R48" s="150" t="str">
        <f>IF(AND('Mapa final'!$AE$11="Baja",'Mapa final'!$AG$11="Leve"),CONCATENATE("R2C",'Mapa final'!$S$11),"")</f>
        <v/>
      </c>
      <c r="S48" s="150" t="str">
        <f>IF(AND('Mapa final'!$AE$11="Baja",'Mapa final'!$AG$11="Leve"),CONCATENATE("R2C",'Mapa final'!$S$11),"")</f>
        <v/>
      </c>
      <c r="T48" s="150" t="str">
        <f>IF(AND('Mapa final'!$AE$11="Baja",'Mapa final'!$AG$11="Leve"),CONCATENATE("R2C",'Mapa final'!$S$11),"")</f>
        <v/>
      </c>
      <c r="U48" s="66" t="str">
        <f>IF(AND('Mapa final'!$AE$11="Baja",'Mapa final'!$AG$11="Leve"),CONCATENATE("R2C",'Mapa final'!$S$11),"")</f>
        <v/>
      </c>
      <c r="V48" s="57" t="str">
        <f>IF(AND('Mapa final'!$AE$11="Alta",'Mapa final'!$AG$11="Leve"),CONCATENATE("R2C",'Mapa final'!$S$11),"")</f>
        <v/>
      </c>
      <c r="W48" s="148" t="str">
        <f>IF(AND('Mapa final'!$AE$11="Alta",'Mapa final'!$AG$11="Leve"),CONCATENATE("R2C",'Mapa final'!$S$11),"")</f>
        <v/>
      </c>
      <c r="X48" s="148" t="str">
        <f>IF(AND('Mapa final'!$AE$11="Alta",'Mapa final'!$AG$11="Leve"),CONCATENATE("R2C",'Mapa final'!$S$11),"")</f>
        <v/>
      </c>
      <c r="Y48" s="148" t="str">
        <f>IF(AND('Mapa final'!$AE$11="Alta",'Mapa final'!$AG$11="Leve"),CONCATENATE("R2C",'Mapa final'!$S$11),"")</f>
        <v/>
      </c>
      <c r="Z48" s="148" t="str">
        <f>IF(AND('Mapa final'!$AE$11="Alta",'Mapa final'!$AG$11="Leve"),CONCATENATE("R2C",'Mapa final'!$S$11),"")</f>
        <v/>
      </c>
      <c r="AA48" s="58" t="str">
        <f>IF(AND('Mapa final'!$AE$11="Alta",'Mapa final'!$AG$11="Leve"),CONCATENATE("R2C",'Mapa final'!$S$11),"")</f>
        <v/>
      </c>
      <c r="AB48" s="44" t="str">
        <f>IF(AND('Mapa final'!$AE$11="Muy Alta",'Mapa final'!$AG$11="Leve"),CONCATENATE("R2C",'Mapa final'!$S$11),"")</f>
        <v/>
      </c>
      <c r="AC48" s="147" t="str">
        <f>IF(AND('Mapa final'!$AE$11="Muy Alta",'Mapa final'!$AG$11="Leve"),CONCATENATE("R2C",'Mapa final'!$S$11),"")</f>
        <v/>
      </c>
      <c r="AD48" s="147" t="str">
        <f>IF(AND('Mapa final'!$AE$11="Muy Alta",'Mapa final'!$AG$11="Leve"),CONCATENATE("R2C",'Mapa final'!$S$11),"")</f>
        <v/>
      </c>
      <c r="AE48" s="147" t="str">
        <f>IF(AND('Mapa final'!$AE$11="Muy Alta",'Mapa final'!$AG$11="Leve"),CONCATENATE("R2C",'Mapa final'!$S$11),"")</f>
        <v/>
      </c>
      <c r="AF48" s="147" t="str">
        <f>IF(AND('Mapa final'!$AE$11="Muy Alta",'Mapa final'!$AG$11="Leve"),CONCATENATE("R2C",'Mapa final'!$S$11),"")</f>
        <v/>
      </c>
      <c r="AG48" s="45" t="str">
        <f>IF(AND('Mapa final'!$AE$11="Muy Alta",'Mapa final'!$AG$11="Leve"),CONCATENATE("R2C",'Mapa final'!$S$11),"")</f>
        <v/>
      </c>
      <c r="AH48" s="46" t="str">
        <f>IF(AND('Mapa final'!$AE$11="Muy Alta",'Mapa final'!$AG$11="Catastrófico"),CONCATENATE("R2C",'Mapa final'!$S$11),"")</f>
        <v/>
      </c>
      <c r="AI48" s="149" t="str">
        <f>IF(AND('Mapa final'!$AE$11="Muy Alta",'Mapa final'!$AG$11="Catastrófico"),CONCATENATE("R2C",'Mapa final'!$S$11),"")</f>
        <v/>
      </c>
      <c r="AJ48" s="149" t="str">
        <f>IF(AND('Mapa final'!$AE$11="Muy Alta",'Mapa final'!$AG$11="Catastrófico"),CONCATENATE("R2C",'Mapa final'!$S$11),"")</f>
        <v/>
      </c>
      <c r="AK48" s="149" t="str">
        <f>IF(AND('Mapa final'!$AE$11="Muy Alta",'Mapa final'!$AG$11="Catastrófico"),CONCATENATE("R2C",'Mapa final'!$S$11),"")</f>
        <v/>
      </c>
      <c r="AL48" s="149" t="str">
        <f>IF(AND('Mapa final'!$AE$11="Muy Alta",'Mapa final'!$AG$11="Catastrófico"),CONCATENATE("R2C",'Mapa final'!$S$11),"")</f>
        <v/>
      </c>
      <c r="AM48" s="47" t="str">
        <f>IF(AND('Mapa final'!$AE$11="Muy Alta",'Mapa final'!$AG$11="Catastrófico"),CONCATENATE("R2C",'Mapa final'!$S$11),"")</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30"/>
      <c r="C49" s="230"/>
      <c r="D49" s="231"/>
      <c r="E49" s="329"/>
      <c r="F49" s="328"/>
      <c r="G49" s="328"/>
      <c r="H49" s="328"/>
      <c r="I49" s="344"/>
      <c r="J49" s="65" t="str">
        <f>IF(AND('Mapa final'!$AE$11="Baja",'Mapa final'!$AG$11="Leve"),CONCATENATE("R2C",'Mapa final'!$S$11),"")</f>
        <v/>
      </c>
      <c r="K49" s="150" t="str">
        <f>IF(AND('Mapa final'!$AE$11="Baja",'Mapa final'!$AG$11="Leve"),CONCATENATE("R2C",'Mapa final'!$S$11),"")</f>
        <v/>
      </c>
      <c r="L49" s="150" t="str">
        <f>IF(AND('Mapa final'!$AE$11="Baja",'Mapa final'!$AG$11="Leve"),CONCATENATE("R2C",'Mapa final'!$S$11),"")</f>
        <v/>
      </c>
      <c r="M49" s="152" t="str">
        <f>IF(AND('Mapa final'!$AE$14="muy Baja",'Mapa final'!$AG$14="Leve"),CONCATENATE("R4C",'Mapa final'!$S$14),"")</f>
        <v>R4C1</v>
      </c>
      <c r="N49" s="150" t="str">
        <f>IF(AND('Mapa final'!$AE$11="Baja",'Mapa final'!$AG$11="Leve"),CONCATENATE("R2C",'Mapa final'!$S$11),"")</f>
        <v/>
      </c>
      <c r="O49" s="66" t="str">
        <f>IF(AND('Mapa final'!$AE$11="Baja",'Mapa final'!$AG$11="Leve"),CONCATENATE("R2C",'Mapa final'!$S$11),"")</f>
        <v/>
      </c>
      <c r="P49" s="65" t="str">
        <f>IF(AND('Mapa final'!$AE$11="Baja",'Mapa final'!$AG$11="Leve"),CONCATENATE("R2C",'Mapa final'!$S$11),"")</f>
        <v/>
      </c>
      <c r="Q49" s="150" t="str">
        <f>IF(AND('Mapa final'!$AE$11="Baja",'Mapa final'!$AG$11="Leve"),CONCATENATE("R2C",'Mapa final'!$S$11),"")</f>
        <v/>
      </c>
      <c r="R49" s="150" t="str">
        <f>IF(AND('Mapa final'!$AE$11="Baja",'Mapa final'!$AG$11="Leve"),CONCATENATE("R2C",'Mapa final'!$S$11),"")</f>
        <v/>
      </c>
      <c r="S49" s="150" t="str">
        <f>IF(AND('Mapa final'!$AE$11="Baja",'Mapa final'!$AG$11="Leve"),CONCATENATE("R2C",'Mapa final'!$S$11),"")</f>
        <v/>
      </c>
      <c r="T49" s="150" t="str">
        <f>IF(AND('Mapa final'!$AE$11="Baja",'Mapa final'!$AG$11="Leve"),CONCATENATE("R2C",'Mapa final'!$S$11),"")</f>
        <v/>
      </c>
      <c r="U49" s="66" t="str">
        <f>IF(AND('Mapa final'!$AE$11="Baja",'Mapa final'!$AG$11="Leve"),CONCATENATE("R2C",'Mapa final'!$S$11),"")</f>
        <v/>
      </c>
      <c r="V49" s="57" t="str">
        <f>IF(AND('Mapa final'!$AE$11="Alta",'Mapa final'!$AG$11="Leve"),CONCATENATE("R2C",'Mapa final'!$S$11),"")</f>
        <v/>
      </c>
      <c r="W49" s="148" t="str">
        <f>IF(AND('Mapa final'!$AE$11="Alta",'Mapa final'!$AG$11="Leve"),CONCATENATE("R2C",'Mapa final'!$S$11),"")</f>
        <v/>
      </c>
      <c r="X49" s="148" t="str">
        <f>IF(AND('Mapa final'!$AE$11="Alta",'Mapa final'!$AG$11="Leve"),CONCATENATE("R2C",'Mapa final'!$S$11),"")</f>
        <v/>
      </c>
      <c r="Y49" s="148" t="str">
        <f>IF(AND('Mapa final'!$AE$11="Alta",'Mapa final'!$AG$11="Leve"),CONCATENATE("R2C",'Mapa final'!$S$11),"")</f>
        <v/>
      </c>
      <c r="Z49" s="148" t="str">
        <f>IF(AND('Mapa final'!$AE$11="Alta",'Mapa final'!$AG$11="Leve"),CONCATENATE("R2C",'Mapa final'!$S$11),"")</f>
        <v/>
      </c>
      <c r="AA49" s="58" t="str">
        <f>IF(AND('Mapa final'!$AE$11="Alta",'Mapa final'!$AG$11="Leve"),CONCATENATE("R2C",'Mapa final'!$S$11),"")</f>
        <v/>
      </c>
      <c r="AB49" s="44" t="str">
        <f>IF(AND('Mapa final'!$AE$11="Muy Alta",'Mapa final'!$AG$11="Leve"),CONCATENATE("R2C",'Mapa final'!$S$11),"")</f>
        <v/>
      </c>
      <c r="AC49" s="147" t="str">
        <f>IF(AND('Mapa final'!$AE$11="Muy Alta",'Mapa final'!$AG$11="Leve"),CONCATENATE("R2C",'Mapa final'!$S$11),"")</f>
        <v/>
      </c>
      <c r="AD49" s="147" t="str">
        <f>IF(AND('Mapa final'!$AE$11="Muy Alta",'Mapa final'!$AG$11="Leve"),CONCATENATE("R2C",'Mapa final'!$S$11),"")</f>
        <v/>
      </c>
      <c r="AE49" s="147" t="str">
        <f>IF(AND('Mapa final'!$AE$11="Muy Alta",'Mapa final'!$AG$11="Leve"),CONCATENATE("R2C",'Mapa final'!$S$11),"")</f>
        <v/>
      </c>
      <c r="AF49" s="147" t="str">
        <f>IF(AND('Mapa final'!$AE$11="Muy Alta",'Mapa final'!$AG$11="Leve"),CONCATENATE("R2C",'Mapa final'!$S$11),"")</f>
        <v/>
      </c>
      <c r="AG49" s="45" t="str">
        <f>IF(AND('Mapa final'!$AE$11="Muy Alta",'Mapa final'!$AG$11="Leve"),CONCATENATE("R2C",'Mapa final'!$S$11),"")</f>
        <v/>
      </c>
      <c r="AH49" s="46" t="str">
        <f>IF(AND('Mapa final'!$AE$11="Muy Alta",'Mapa final'!$AG$11="Catastrófico"),CONCATENATE("R2C",'Mapa final'!$S$11),"")</f>
        <v/>
      </c>
      <c r="AI49" s="149" t="str">
        <f>IF(AND('Mapa final'!$AE$11="Muy Alta",'Mapa final'!$AG$11="Catastrófico"),CONCATENATE("R2C",'Mapa final'!$S$11),"")</f>
        <v/>
      </c>
      <c r="AJ49" s="149" t="str">
        <f>IF(AND('Mapa final'!$AE$11="Muy Alta",'Mapa final'!$AG$11="Catastrófico"),CONCATENATE("R2C",'Mapa final'!$S$11),"")</f>
        <v/>
      </c>
      <c r="AK49" s="149" t="str">
        <f>IF(AND('Mapa final'!$AE$11="Muy Alta",'Mapa final'!$AG$11="Catastrófico"),CONCATENATE("R2C",'Mapa final'!$S$11),"")</f>
        <v/>
      </c>
      <c r="AL49" s="149" t="str">
        <f>IF(AND('Mapa final'!$AE$11="Muy Alta",'Mapa final'!$AG$11="Catastrófico"),CONCATENATE("R2C",'Mapa final'!$S$11),"")</f>
        <v/>
      </c>
      <c r="AM49" s="47" t="str">
        <f>IF(AND('Mapa final'!$AE$11="Muy Alta",'Mapa final'!$AG$11="Catastrófico"),CONCATENATE("R2C",'Mapa final'!$S$11),"")</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30"/>
      <c r="C50" s="230"/>
      <c r="D50" s="231"/>
      <c r="E50" s="329"/>
      <c r="F50" s="328"/>
      <c r="G50" s="328"/>
      <c r="H50" s="328"/>
      <c r="I50" s="344"/>
      <c r="J50" s="65" t="str">
        <f>IF(AND('Mapa final'!$AE$11="Baja",'Mapa final'!$AG$11="Leve"),CONCATENATE("R2C",'Mapa final'!$S$11),"")</f>
        <v/>
      </c>
      <c r="K50" s="150" t="str">
        <f>IF(AND('Mapa final'!$AE$11="Baja",'Mapa final'!$AG$11="Leve"),CONCATENATE("R2C",'Mapa final'!$S$11),"")</f>
        <v/>
      </c>
      <c r="L50" s="150" t="str">
        <f>IF(AND('Mapa final'!$AE$11="Baja",'Mapa final'!$AG$11="Leve"),CONCATENATE("R2C",'Mapa final'!$S$11),"")</f>
        <v/>
      </c>
      <c r="M50" s="150" t="str">
        <f>IF(AND('Mapa final'!$AE$11="Baja",'Mapa final'!$AG$11="Leve"),CONCATENATE("R2C",'Mapa final'!$S$11),"")</f>
        <v/>
      </c>
      <c r="N50" s="150" t="str">
        <f>IF(AND('Mapa final'!$AE$11="Baja",'Mapa final'!$AG$11="Leve"),CONCATENATE("R2C",'Mapa final'!$S$11),"")</f>
        <v/>
      </c>
      <c r="O50" s="66" t="str">
        <f>IF(AND('Mapa final'!$AE$11="Baja",'Mapa final'!$AG$11="Leve"),CONCATENATE("R2C",'Mapa final'!$S$11),"")</f>
        <v/>
      </c>
      <c r="P50" s="65" t="str">
        <f>IF(AND('Mapa final'!$AE$11="Baja",'Mapa final'!$AG$11="Leve"),CONCATENATE("R2C",'Mapa final'!$S$11),"")</f>
        <v/>
      </c>
      <c r="Q50" s="150" t="str">
        <f>IF(AND('Mapa final'!$AE$11="Baja",'Mapa final'!$AG$11="Leve"),CONCATENATE("R2C",'Mapa final'!$S$11),"")</f>
        <v/>
      </c>
      <c r="R50" s="150" t="str">
        <f>IF(AND('Mapa final'!$AE$11="Baja",'Mapa final'!$AG$11="Leve"),CONCATENATE("R2C",'Mapa final'!$S$11),"")</f>
        <v/>
      </c>
      <c r="S50" s="150" t="str">
        <f>IF(AND('Mapa final'!$AE$11="Baja",'Mapa final'!$AG$11="Leve"),CONCATENATE("R2C",'Mapa final'!$S$11),"")</f>
        <v/>
      </c>
      <c r="T50" s="150" t="str">
        <f>IF(AND('Mapa final'!$AE$11="Baja",'Mapa final'!$AG$11="Leve"),CONCATENATE("R2C",'Mapa final'!$S$11),"")</f>
        <v/>
      </c>
      <c r="U50" s="66" t="str">
        <f>IF(AND('Mapa final'!$AE$11="Baja",'Mapa final'!$AG$11="Leve"),CONCATENATE("R2C",'Mapa final'!$S$11),"")</f>
        <v/>
      </c>
      <c r="V50" s="57" t="str">
        <f>IF(AND('Mapa final'!$AE$11="Alta",'Mapa final'!$AG$11="Leve"),CONCATENATE("R2C",'Mapa final'!$S$11),"")</f>
        <v/>
      </c>
      <c r="W50" s="148" t="str">
        <f>IF(AND('Mapa final'!$AE$11="Alta",'Mapa final'!$AG$11="Leve"),CONCATENATE("R2C",'Mapa final'!$S$11),"")</f>
        <v/>
      </c>
      <c r="X50" s="148" t="str">
        <f>IF(AND('Mapa final'!$AE$11="Alta",'Mapa final'!$AG$11="Leve"),CONCATENATE("R2C",'Mapa final'!$S$11),"")</f>
        <v/>
      </c>
      <c r="Y50" s="148" t="str">
        <f>IF(AND('Mapa final'!$AE$11="Alta",'Mapa final'!$AG$11="Leve"),CONCATENATE("R2C",'Mapa final'!$S$11),"")</f>
        <v/>
      </c>
      <c r="Z50" s="148" t="str">
        <f>IF(AND('Mapa final'!$AE$11="Alta",'Mapa final'!$AG$11="Leve"),CONCATENATE("R2C",'Mapa final'!$S$11),"")</f>
        <v/>
      </c>
      <c r="AA50" s="58" t="str">
        <f>IF(AND('Mapa final'!$AE$11="Alta",'Mapa final'!$AG$11="Leve"),CONCATENATE("R2C",'Mapa final'!$S$11),"")</f>
        <v/>
      </c>
      <c r="AB50" s="44" t="str">
        <f>IF(AND('Mapa final'!$AE$11="Muy Alta",'Mapa final'!$AG$11="Leve"),CONCATENATE("R2C",'Mapa final'!$S$11),"")</f>
        <v/>
      </c>
      <c r="AC50" s="147" t="str">
        <f>IF(AND('Mapa final'!$AE$11="Muy Alta",'Mapa final'!$AG$11="Leve"),CONCATENATE("R2C",'Mapa final'!$S$11),"")</f>
        <v/>
      </c>
      <c r="AD50" s="147" t="str">
        <f>IF(AND('Mapa final'!$AE$11="Muy Alta",'Mapa final'!$AG$11="Leve"),CONCATENATE("R2C",'Mapa final'!$S$11),"")</f>
        <v/>
      </c>
      <c r="AE50" s="147" t="str">
        <f>IF(AND('Mapa final'!$AE$11="Muy Alta",'Mapa final'!$AG$11="Leve"),CONCATENATE("R2C",'Mapa final'!$S$11),"")</f>
        <v/>
      </c>
      <c r="AF50" s="147" t="str">
        <f>IF(AND('Mapa final'!$AE$11="Muy Alta",'Mapa final'!$AG$11="Leve"),CONCATENATE("R2C",'Mapa final'!$S$11),"")</f>
        <v/>
      </c>
      <c r="AG50" s="45" t="str">
        <f>IF(AND('Mapa final'!$AE$11="Muy Alta",'Mapa final'!$AG$11="Leve"),CONCATENATE("R2C",'Mapa final'!$S$11),"")</f>
        <v/>
      </c>
      <c r="AH50" s="46" t="str">
        <f>IF(AND('Mapa final'!$AE$11="Muy Alta",'Mapa final'!$AG$11="Catastrófico"),CONCATENATE("R2C",'Mapa final'!$S$11),"")</f>
        <v/>
      </c>
      <c r="AI50" s="149" t="str">
        <f>IF(AND('Mapa final'!$AE$11="Muy Alta",'Mapa final'!$AG$11="Catastrófico"),CONCATENATE("R2C",'Mapa final'!$S$11),"")</f>
        <v/>
      </c>
      <c r="AJ50" s="149" t="str">
        <f>IF(AND('Mapa final'!$AE$11="Muy Alta",'Mapa final'!$AG$11="Catastrófico"),CONCATENATE("R2C",'Mapa final'!$S$11),"")</f>
        <v/>
      </c>
      <c r="AK50" s="149" t="str">
        <f>IF(AND('Mapa final'!$AE$11="Muy Alta",'Mapa final'!$AG$11="Catastrófico"),CONCATENATE("R2C",'Mapa final'!$S$11),"")</f>
        <v/>
      </c>
      <c r="AL50" s="149" t="str">
        <f>IF(AND('Mapa final'!$AE$11="Muy Alta",'Mapa final'!$AG$11="Catastrófico"),CONCATENATE("R2C",'Mapa final'!$S$11),"")</f>
        <v/>
      </c>
      <c r="AM50" s="47" t="str">
        <f>IF(AND('Mapa final'!$AE$11="Muy Alta",'Mapa final'!$AG$11="Catastrófico"),CONCATENATE("R2C",'Mapa final'!$S$11),"")</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30"/>
      <c r="C51" s="230"/>
      <c r="D51" s="231"/>
      <c r="E51" s="329"/>
      <c r="F51" s="328"/>
      <c r="G51" s="328"/>
      <c r="H51" s="328"/>
      <c r="I51" s="344"/>
      <c r="J51" s="65" t="str">
        <f>IF(AND('Mapa final'!$AE$11="Baja",'Mapa final'!$AG$11="Leve"),CONCATENATE("R2C",'Mapa final'!$S$11),"")</f>
        <v/>
      </c>
      <c r="K51" s="150" t="str">
        <f>IF(AND('Mapa final'!$AE$11="Baja",'Mapa final'!$AG$11="Leve"),CONCATENATE("R2C",'Mapa final'!$S$11),"")</f>
        <v/>
      </c>
      <c r="L51" s="150" t="str">
        <f>IF(AND('Mapa final'!$AE$11="Baja",'Mapa final'!$AG$11="Leve"),CONCATENATE("R2C",'Mapa final'!$S$11),"")</f>
        <v/>
      </c>
      <c r="M51" s="150" t="str">
        <f>IF(AND('Mapa final'!$AE$11="Baja",'Mapa final'!$AG$11="Leve"),CONCATENATE("R2C",'Mapa final'!$S$11),"")</f>
        <v/>
      </c>
      <c r="N51" s="150" t="str">
        <f>IF(AND('Mapa final'!$AE$11="Baja",'Mapa final'!$AG$11="Leve"),CONCATENATE("R2C",'Mapa final'!$S$11),"")</f>
        <v/>
      </c>
      <c r="O51" s="66" t="str">
        <f>IF(AND('Mapa final'!$AE$11="Baja",'Mapa final'!$AG$11="Leve"),CONCATENATE("R2C",'Mapa final'!$S$11),"")</f>
        <v/>
      </c>
      <c r="P51" s="65" t="str">
        <f>IF(AND('Mapa final'!$AE$11="Baja",'Mapa final'!$AG$11="Leve"),CONCATENATE("R2C",'Mapa final'!$S$11),"")</f>
        <v/>
      </c>
      <c r="Q51" s="150" t="str">
        <f>IF(AND('Mapa final'!$AE$11="Baja",'Mapa final'!$AG$11="Leve"),CONCATENATE("R2C",'Mapa final'!$S$11),"")</f>
        <v/>
      </c>
      <c r="R51" s="150" t="str">
        <f>IF(AND('Mapa final'!$AE$11="Baja",'Mapa final'!$AG$11="Leve"),CONCATENATE("R2C",'Mapa final'!$S$11),"")</f>
        <v/>
      </c>
      <c r="S51" s="150" t="str">
        <f>IF(AND('Mapa final'!$AE$11="Baja",'Mapa final'!$AG$11="Leve"),CONCATENATE("R2C",'Mapa final'!$S$11),"")</f>
        <v/>
      </c>
      <c r="T51" s="150" t="str">
        <f>IF(AND('Mapa final'!$AE$11="Baja",'Mapa final'!$AG$11="Leve"),CONCATENATE("R2C",'Mapa final'!$S$11),"")</f>
        <v/>
      </c>
      <c r="U51" s="66" t="str">
        <f>IF(AND('Mapa final'!$AE$11="Baja",'Mapa final'!$AG$11="Leve"),CONCATENATE("R2C",'Mapa final'!$S$11),"")</f>
        <v/>
      </c>
      <c r="V51" s="57" t="str">
        <f>IF(AND('Mapa final'!$AE$11="Alta",'Mapa final'!$AG$11="Leve"),CONCATENATE("R2C",'Mapa final'!$S$11),"")</f>
        <v/>
      </c>
      <c r="W51" s="148" t="str">
        <f>IF(AND('Mapa final'!$AE$11="Alta",'Mapa final'!$AG$11="Leve"),CONCATENATE("R2C",'Mapa final'!$S$11),"")</f>
        <v/>
      </c>
      <c r="X51" s="148" t="str">
        <f>IF(AND('Mapa final'!$AE$11="Alta",'Mapa final'!$AG$11="Leve"),CONCATENATE("R2C",'Mapa final'!$S$11),"")</f>
        <v/>
      </c>
      <c r="Y51" s="148" t="str">
        <f>IF(AND('Mapa final'!$AE$11="Alta",'Mapa final'!$AG$11="Leve"),CONCATENATE("R2C",'Mapa final'!$S$11),"")</f>
        <v/>
      </c>
      <c r="Z51" s="148" t="str">
        <f>IF(AND('Mapa final'!$AE$11="Alta",'Mapa final'!$AG$11="Leve"),CONCATENATE("R2C",'Mapa final'!$S$11),"")</f>
        <v/>
      </c>
      <c r="AA51" s="58" t="str">
        <f>IF(AND('Mapa final'!$AE$11="Alta",'Mapa final'!$AG$11="Leve"),CONCATENATE("R2C",'Mapa final'!$S$11),"")</f>
        <v/>
      </c>
      <c r="AB51" s="44" t="str">
        <f>IF(AND('Mapa final'!$AE$11="Muy Alta",'Mapa final'!$AG$11="Leve"),CONCATENATE("R2C",'Mapa final'!$S$11),"")</f>
        <v/>
      </c>
      <c r="AC51" s="147" t="str">
        <f>IF(AND('Mapa final'!$AE$11="Muy Alta",'Mapa final'!$AG$11="Leve"),CONCATENATE("R2C",'Mapa final'!$S$11),"")</f>
        <v/>
      </c>
      <c r="AD51" s="147" t="str">
        <f>IF(AND('Mapa final'!$AE$11="Muy Alta",'Mapa final'!$AG$11="Leve"),CONCATENATE("R2C",'Mapa final'!$S$11),"")</f>
        <v/>
      </c>
      <c r="AE51" s="147" t="str">
        <f>IF(AND('Mapa final'!$AE$11="Muy Alta",'Mapa final'!$AG$11="Leve"),CONCATENATE("R2C",'Mapa final'!$S$11),"")</f>
        <v/>
      </c>
      <c r="AF51" s="147" t="str">
        <f>IF(AND('Mapa final'!$AE$11="Muy Alta",'Mapa final'!$AG$11="Leve"),CONCATENATE("R2C",'Mapa final'!$S$11),"")</f>
        <v/>
      </c>
      <c r="AG51" s="45" t="str">
        <f>IF(AND('Mapa final'!$AE$11="Muy Alta",'Mapa final'!$AG$11="Leve"),CONCATENATE("R2C",'Mapa final'!$S$11),"")</f>
        <v/>
      </c>
      <c r="AH51" s="46" t="str">
        <f>IF(AND('Mapa final'!$AE$11="Muy Alta",'Mapa final'!$AG$11="Catastrófico"),CONCATENATE("R2C",'Mapa final'!$S$11),"")</f>
        <v/>
      </c>
      <c r="AI51" s="149" t="str">
        <f>IF(AND('Mapa final'!$AE$11="Muy Alta",'Mapa final'!$AG$11="Catastrófico"),CONCATENATE("R2C",'Mapa final'!$S$11),"")</f>
        <v/>
      </c>
      <c r="AJ51" s="149" t="str">
        <f>IF(AND('Mapa final'!$AE$11="Muy Alta",'Mapa final'!$AG$11="Catastrófico"),CONCATENATE("R2C",'Mapa final'!$S$11),"")</f>
        <v/>
      </c>
      <c r="AK51" s="149" t="str">
        <f>IF(AND('Mapa final'!$AE$11="Muy Alta",'Mapa final'!$AG$11="Catastrófico"),CONCATENATE("R2C",'Mapa final'!$S$11),"")</f>
        <v/>
      </c>
      <c r="AL51" s="149" t="str">
        <f>IF(AND('Mapa final'!$AE$11="Muy Alta",'Mapa final'!$AG$11="Catastrófico"),CONCATENATE("R2C",'Mapa final'!$S$11),"")</f>
        <v/>
      </c>
      <c r="AM51" s="47" t="str">
        <f>IF(AND('Mapa final'!$AE$11="Muy Alta",'Mapa final'!$AG$11="Catastrófico"),CONCATENATE("R2C",'Mapa final'!$S$11),"")</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30"/>
      <c r="C52" s="230"/>
      <c r="D52" s="231"/>
      <c r="E52" s="329"/>
      <c r="F52" s="328"/>
      <c r="G52" s="328"/>
      <c r="H52" s="328"/>
      <c r="I52" s="344"/>
      <c r="J52" s="65" t="str">
        <f>IF(AND('Mapa final'!$AE$11="Baja",'Mapa final'!$AG$11="Leve"),CONCATENATE("R2C",'Mapa final'!$S$11),"")</f>
        <v/>
      </c>
      <c r="K52" s="150" t="str">
        <f>IF(AND('Mapa final'!$AE$11="Baja",'Mapa final'!$AG$11="Leve"),CONCATENATE("R2C",'Mapa final'!$S$11),"")</f>
        <v/>
      </c>
      <c r="L52" s="150" t="str">
        <f>IF(AND('Mapa final'!$AE$11="Baja",'Mapa final'!$AG$11="Leve"),CONCATENATE("R2C",'Mapa final'!$S$11),"")</f>
        <v/>
      </c>
      <c r="M52" s="150" t="str">
        <f>IF(AND('Mapa final'!$AE$11="Baja",'Mapa final'!$AG$11="Leve"),CONCATENATE("R2C",'Mapa final'!$S$11),"")</f>
        <v/>
      </c>
      <c r="N52" s="150" t="str">
        <f>IF(AND('Mapa final'!$AE$11="Baja",'Mapa final'!$AG$11="Leve"),CONCATENATE("R2C",'Mapa final'!$S$11),"")</f>
        <v/>
      </c>
      <c r="O52" s="66" t="str">
        <f>IF(AND('Mapa final'!$AE$11="Baja",'Mapa final'!$AG$11="Leve"),CONCATENATE("R2C",'Mapa final'!$S$11),"")</f>
        <v/>
      </c>
      <c r="P52" s="65" t="str">
        <f>IF(AND('Mapa final'!$AE$11="Baja",'Mapa final'!$AG$11="Leve"),CONCATENATE("R2C",'Mapa final'!$S$11),"")</f>
        <v/>
      </c>
      <c r="Q52" s="150" t="str">
        <f>IF(AND('Mapa final'!$AE$11="Baja",'Mapa final'!$AG$11="Leve"),CONCATENATE("R2C",'Mapa final'!$S$11),"")</f>
        <v/>
      </c>
      <c r="R52" s="150" t="str">
        <f>IF(AND('Mapa final'!$AE$11="Baja",'Mapa final'!$AG$11="Leve"),CONCATENATE("R2C",'Mapa final'!$S$11),"")</f>
        <v/>
      </c>
      <c r="S52" s="150" t="str">
        <f>IF(AND('Mapa final'!$AE$11="Baja",'Mapa final'!$AG$11="Leve"),CONCATENATE("R2C",'Mapa final'!$S$11),"")</f>
        <v/>
      </c>
      <c r="T52" s="150" t="str">
        <f>IF(AND('Mapa final'!$AE$11="Baja",'Mapa final'!$AG$11="Leve"),CONCATENATE("R2C",'Mapa final'!$S$11),"")</f>
        <v/>
      </c>
      <c r="U52" s="66" t="str">
        <f>IF(AND('Mapa final'!$AE$11="Baja",'Mapa final'!$AG$11="Leve"),CONCATENATE("R2C",'Mapa final'!$S$11),"")</f>
        <v/>
      </c>
      <c r="V52" s="57" t="str">
        <f>IF(AND('Mapa final'!$AE$11="Alta",'Mapa final'!$AG$11="Leve"),CONCATENATE("R2C",'Mapa final'!$S$11),"")</f>
        <v/>
      </c>
      <c r="W52" s="148" t="str">
        <f>IF(AND('Mapa final'!$AE$11="Alta",'Mapa final'!$AG$11="Leve"),CONCATENATE("R2C",'Mapa final'!$S$11),"")</f>
        <v/>
      </c>
      <c r="X52" s="148" t="str">
        <f>IF(AND('Mapa final'!$AE$11="Alta",'Mapa final'!$AG$11="Leve"),CONCATENATE("R2C",'Mapa final'!$S$11),"")</f>
        <v/>
      </c>
      <c r="Y52" s="148" t="str">
        <f>IF(AND('Mapa final'!$AE$11="Alta",'Mapa final'!$AG$11="Leve"),CONCATENATE("R2C",'Mapa final'!$S$11),"")</f>
        <v/>
      </c>
      <c r="Z52" s="148" t="str">
        <f>IF(AND('Mapa final'!$AE$11="Alta",'Mapa final'!$AG$11="Leve"),CONCATENATE("R2C",'Mapa final'!$S$11),"")</f>
        <v/>
      </c>
      <c r="AA52" s="58" t="str">
        <f>IF(AND('Mapa final'!$AE$11="Alta",'Mapa final'!$AG$11="Leve"),CONCATENATE("R2C",'Mapa final'!$S$11),"")</f>
        <v/>
      </c>
      <c r="AB52" s="44" t="str">
        <f>IF(AND('Mapa final'!$AE$11="Muy Alta",'Mapa final'!$AG$11="Leve"),CONCATENATE("R2C",'Mapa final'!$S$11),"")</f>
        <v/>
      </c>
      <c r="AC52" s="147" t="str">
        <f>IF(AND('Mapa final'!$AE$11="Muy Alta",'Mapa final'!$AG$11="Leve"),CONCATENATE("R2C",'Mapa final'!$S$11),"")</f>
        <v/>
      </c>
      <c r="AD52" s="147" t="str">
        <f>IF(AND('Mapa final'!$AE$11="Muy Alta",'Mapa final'!$AG$11="Leve"),CONCATENATE("R2C",'Mapa final'!$S$11),"")</f>
        <v/>
      </c>
      <c r="AE52" s="147" t="str">
        <f>IF(AND('Mapa final'!$AE$11="Muy Alta",'Mapa final'!$AG$11="Leve"),CONCATENATE("R2C",'Mapa final'!$S$11),"")</f>
        <v/>
      </c>
      <c r="AF52" s="147" t="str">
        <f>IF(AND('Mapa final'!$AE$11="Muy Alta",'Mapa final'!$AG$11="Leve"),CONCATENATE("R2C",'Mapa final'!$S$11),"")</f>
        <v/>
      </c>
      <c r="AG52" s="45" t="str">
        <f>IF(AND('Mapa final'!$AE$11="Muy Alta",'Mapa final'!$AG$11="Leve"),CONCATENATE("R2C",'Mapa final'!$S$11),"")</f>
        <v/>
      </c>
      <c r="AH52" s="46" t="str">
        <f>IF(AND('Mapa final'!$AE$11="Muy Alta",'Mapa final'!$AG$11="Catastrófico"),CONCATENATE("R2C",'Mapa final'!$S$11),"")</f>
        <v/>
      </c>
      <c r="AI52" s="149" t="str">
        <f>IF(AND('Mapa final'!$AE$11="Muy Alta",'Mapa final'!$AG$11="Catastrófico"),CONCATENATE("R2C",'Mapa final'!$S$11),"")</f>
        <v/>
      </c>
      <c r="AJ52" s="149" t="str">
        <f>IF(AND('Mapa final'!$AE$11="Muy Alta",'Mapa final'!$AG$11="Catastrófico"),CONCATENATE("R2C",'Mapa final'!$S$11),"")</f>
        <v/>
      </c>
      <c r="AK52" s="149" t="str">
        <f>IF(AND('Mapa final'!$AE$11="Muy Alta",'Mapa final'!$AG$11="Catastrófico"),CONCATENATE("R2C",'Mapa final'!$S$11),"")</f>
        <v/>
      </c>
      <c r="AL52" s="149" t="str">
        <f>IF(AND('Mapa final'!$AE$11="Muy Alta",'Mapa final'!$AG$11="Catastrófico"),CONCATENATE("R2C",'Mapa final'!$S$11),"")</f>
        <v/>
      </c>
      <c r="AM52" s="47" t="str">
        <f>IF(AND('Mapa final'!$AE$11="Muy Alta",'Mapa final'!$AG$11="Catastrófico"),CONCATENATE("R2C",'Mapa final'!$S$11),"")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30"/>
      <c r="C53" s="230"/>
      <c r="D53" s="231"/>
      <c r="E53" s="329"/>
      <c r="F53" s="328"/>
      <c r="G53" s="328"/>
      <c r="H53" s="328"/>
      <c r="I53" s="344"/>
      <c r="J53" s="65" t="str">
        <f>IF(AND('Mapa final'!$AE$11="Baja",'Mapa final'!$AG$11="Leve"),CONCATENATE("R2C",'Mapa final'!$S$11),"")</f>
        <v/>
      </c>
      <c r="K53" s="150" t="str">
        <f>IF(AND('Mapa final'!$AE$11="Baja",'Mapa final'!$AG$11="Leve"),CONCATENATE("R2C",'Mapa final'!$S$11),"")</f>
        <v/>
      </c>
      <c r="L53" s="150" t="str">
        <f>IF(AND('Mapa final'!$AE$11="Baja",'Mapa final'!$AG$11="Leve"),CONCATENATE("R2C",'Mapa final'!$S$11),"")</f>
        <v/>
      </c>
      <c r="M53" s="150" t="str">
        <f>IF(AND('Mapa final'!$AE$11="Baja",'Mapa final'!$AG$11="Leve"),CONCATENATE("R2C",'Mapa final'!$S$11),"")</f>
        <v/>
      </c>
      <c r="N53" s="150" t="str">
        <f>IF(AND('Mapa final'!$AE$11="Baja",'Mapa final'!$AG$11="Leve"),CONCATENATE("R2C",'Mapa final'!$S$11),"")</f>
        <v/>
      </c>
      <c r="O53" s="66" t="str">
        <f>IF(AND('Mapa final'!$AE$11="Baja",'Mapa final'!$AG$11="Leve"),CONCATENATE("R2C",'Mapa final'!$S$11),"")</f>
        <v/>
      </c>
      <c r="P53" s="65" t="str">
        <f>IF(AND('Mapa final'!$AE$11="Baja",'Mapa final'!$AG$11="Leve"),CONCATENATE("R2C",'Mapa final'!$S$11),"")</f>
        <v/>
      </c>
      <c r="Q53" s="150" t="str">
        <f>IF(AND('Mapa final'!$AE$11="Baja",'Mapa final'!$AG$11="Leve"),CONCATENATE("R2C",'Mapa final'!$S$11),"")</f>
        <v/>
      </c>
      <c r="R53" s="150" t="str">
        <f>IF(AND('Mapa final'!$AE$11="Baja",'Mapa final'!$AG$11="Leve"),CONCATENATE("R2C",'Mapa final'!$S$11),"")</f>
        <v/>
      </c>
      <c r="S53" s="150" t="str">
        <f>IF(AND('Mapa final'!$AE$11="Baja",'Mapa final'!$AG$11="Leve"),CONCATENATE("R2C",'Mapa final'!$S$11),"")</f>
        <v/>
      </c>
      <c r="T53" s="150" t="str">
        <f>IF(AND('Mapa final'!$AE$11="Baja",'Mapa final'!$AG$11="Leve"),CONCATENATE("R2C",'Mapa final'!$S$11),"")</f>
        <v/>
      </c>
      <c r="U53" s="66" t="str">
        <f>IF(AND('Mapa final'!$AE$11="Baja",'Mapa final'!$AG$11="Leve"),CONCATENATE("R2C",'Mapa final'!$S$11),"")</f>
        <v/>
      </c>
      <c r="V53" s="57" t="str">
        <f>IF(AND('Mapa final'!$AE$11="Alta",'Mapa final'!$AG$11="Leve"),CONCATENATE("R2C",'Mapa final'!$S$11),"")</f>
        <v/>
      </c>
      <c r="W53" s="148" t="str">
        <f>IF(AND('Mapa final'!$AE$11="Alta",'Mapa final'!$AG$11="Leve"),CONCATENATE("R2C",'Mapa final'!$S$11),"")</f>
        <v/>
      </c>
      <c r="X53" s="148" t="str">
        <f>IF(AND('Mapa final'!$AE$11="Alta",'Mapa final'!$AG$11="Leve"),CONCATENATE("R2C",'Mapa final'!$S$11),"")</f>
        <v/>
      </c>
      <c r="Y53" s="148" t="str">
        <f>IF(AND('Mapa final'!$AE$11="Alta",'Mapa final'!$AG$11="Leve"),CONCATENATE("R2C",'Mapa final'!$S$11),"")</f>
        <v/>
      </c>
      <c r="Z53" s="148" t="str">
        <f>IF(AND('Mapa final'!$AE$11="Alta",'Mapa final'!$AG$11="Leve"),CONCATENATE("R2C",'Mapa final'!$S$11),"")</f>
        <v/>
      </c>
      <c r="AA53" s="58" t="str">
        <f>IF(AND('Mapa final'!$AE$11="Alta",'Mapa final'!$AG$11="Leve"),CONCATENATE("R2C",'Mapa final'!$S$11),"")</f>
        <v/>
      </c>
      <c r="AB53" s="44" t="str">
        <f>IF(AND('Mapa final'!$AE$11="Muy Alta",'Mapa final'!$AG$11="Leve"),CONCATENATE("R2C",'Mapa final'!$S$11),"")</f>
        <v/>
      </c>
      <c r="AC53" s="147" t="str">
        <f>IF(AND('Mapa final'!$AE$11="Muy Alta",'Mapa final'!$AG$11="Leve"),CONCATENATE("R2C",'Mapa final'!$S$11),"")</f>
        <v/>
      </c>
      <c r="AD53" s="147" t="str">
        <f>IF(AND('Mapa final'!$AE$11="Muy Alta",'Mapa final'!$AG$11="Leve"),CONCATENATE("R2C",'Mapa final'!$S$11),"")</f>
        <v/>
      </c>
      <c r="AE53" s="147" t="str">
        <f>IF(AND('Mapa final'!$AE$11="Muy Alta",'Mapa final'!$AG$11="Leve"),CONCATENATE("R2C",'Mapa final'!$S$11),"")</f>
        <v/>
      </c>
      <c r="AF53" s="147" t="str">
        <f>IF(AND('Mapa final'!$AE$11="Muy Alta",'Mapa final'!$AG$11="Leve"),CONCATENATE("R2C",'Mapa final'!$S$11),"")</f>
        <v/>
      </c>
      <c r="AG53" s="45" t="str">
        <f>IF(AND('Mapa final'!$AE$11="Muy Alta",'Mapa final'!$AG$11="Leve"),CONCATENATE("R2C",'Mapa final'!$S$11),"")</f>
        <v/>
      </c>
      <c r="AH53" s="46" t="str">
        <f>IF(AND('Mapa final'!$AE$11="Muy Alta",'Mapa final'!$AG$11="Catastrófico"),CONCATENATE("R2C",'Mapa final'!$S$11),"")</f>
        <v/>
      </c>
      <c r="AI53" s="149" t="str">
        <f>IF(AND('Mapa final'!$AE$11="Muy Alta",'Mapa final'!$AG$11="Catastrófico"),CONCATENATE("R2C",'Mapa final'!$S$11),"")</f>
        <v/>
      </c>
      <c r="AJ53" s="149" t="str">
        <f>IF(AND('Mapa final'!$AE$11="Muy Alta",'Mapa final'!$AG$11="Catastrófico"),CONCATENATE("R2C",'Mapa final'!$S$11),"")</f>
        <v/>
      </c>
      <c r="AK53" s="149" t="str">
        <f>IF(AND('Mapa final'!$AE$11="Muy Alta",'Mapa final'!$AG$11="Catastrófico"),CONCATENATE("R2C",'Mapa final'!$S$11),"")</f>
        <v/>
      </c>
      <c r="AL53" s="149" t="str">
        <f>IF(AND('Mapa final'!$AE$11="Muy Alta",'Mapa final'!$AG$11="Catastrófico"),CONCATENATE("R2C",'Mapa final'!$S$11),"")</f>
        <v/>
      </c>
      <c r="AM53" s="47" t="str">
        <f>IF(AND('Mapa final'!$AE$11="Muy Alta",'Mapa final'!$AG$11="Catastrófico"),CONCATENATE("R2C",'Mapa final'!$S$11),"")</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30"/>
      <c r="C54" s="230"/>
      <c r="D54" s="231"/>
      <c r="E54" s="329"/>
      <c r="F54" s="328"/>
      <c r="G54" s="328"/>
      <c r="H54" s="328"/>
      <c r="I54" s="344"/>
      <c r="J54" s="65" t="str">
        <f>IF(AND('Mapa final'!$AE$11="Baja",'Mapa final'!$AG$11="Leve"),CONCATENATE("R2C",'Mapa final'!$S$11),"")</f>
        <v/>
      </c>
      <c r="K54" s="150" t="str">
        <f>IF(AND('Mapa final'!$AE$11="Baja",'Mapa final'!$AG$11="Leve"),CONCATENATE("R2C",'Mapa final'!$S$11),"")</f>
        <v/>
      </c>
      <c r="L54" s="150" t="str">
        <f>IF(AND('Mapa final'!$AE$11="Baja",'Mapa final'!$AG$11="Leve"),CONCATENATE("R2C",'Mapa final'!$S$11),"")</f>
        <v/>
      </c>
      <c r="M54" s="150" t="str">
        <f>IF(AND('Mapa final'!$AE$11="Baja",'Mapa final'!$AG$11="Leve"),CONCATENATE("R2C",'Mapa final'!$S$11),"")</f>
        <v/>
      </c>
      <c r="N54" s="150" t="str">
        <f>IF(AND('Mapa final'!$AE$11="Baja",'Mapa final'!$AG$11="Leve"),CONCATENATE("R2C",'Mapa final'!$S$11),"")</f>
        <v/>
      </c>
      <c r="O54" s="66" t="str">
        <f>IF(AND('Mapa final'!$AE$11="Baja",'Mapa final'!$AG$11="Leve"),CONCATENATE("R2C",'Mapa final'!$S$11),"")</f>
        <v/>
      </c>
      <c r="P54" s="65" t="str">
        <f>IF(AND('Mapa final'!$AE$11="Baja",'Mapa final'!$AG$11="Leve"),CONCATENATE("R2C",'Mapa final'!$S$11),"")</f>
        <v/>
      </c>
      <c r="Q54" s="150" t="str">
        <f>IF(AND('Mapa final'!$AE$11="Baja",'Mapa final'!$AG$11="Leve"),CONCATENATE("R2C",'Mapa final'!$S$11),"")</f>
        <v/>
      </c>
      <c r="R54" s="150" t="str">
        <f>IF(AND('Mapa final'!$AE$11="Baja",'Mapa final'!$AG$11="Leve"),CONCATENATE("R2C",'Mapa final'!$S$11),"")</f>
        <v/>
      </c>
      <c r="S54" s="150" t="str">
        <f>IF(AND('Mapa final'!$AE$11="Baja",'Mapa final'!$AG$11="Leve"),CONCATENATE("R2C",'Mapa final'!$S$11),"")</f>
        <v/>
      </c>
      <c r="T54" s="150" t="str">
        <f>IF(AND('Mapa final'!$AE$11="Baja",'Mapa final'!$AG$11="Leve"),CONCATENATE("R2C",'Mapa final'!$S$11),"")</f>
        <v/>
      </c>
      <c r="U54" s="66" t="str">
        <f>IF(AND('Mapa final'!$AE$11="Baja",'Mapa final'!$AG$11="Leve"),CONCATENATE("R2C",'Mapa final'!$S$11),"")</f>
        <v/>
      </c>
      <c r="V54" s="57" t="str">
        <f>IF(AND('Mapa final'!$AE$11="Alta",'Mapa final'!$AG$11="Leve"),CONCATENATE("R2C",'Mapa final'!$S$11),"")</f>
        <v/>
      </c>
      <c r="W54" s="148" t="str">
        <f>IF(AND('Mapa final'!$AE$11="Alta",'Mapa final'!$AG$11="Leve"),CONCATENATE("R2C",'Mapa final'!$S$11),"")</f>
        <v/>
      </c>
      <c r="X54" s="148" t="str">
        <f>IF(AND('Mapa final'!$AE$11="Alta",'Mapa final'!$AG$11="Leve"),CONCATENATE("R2C",'Mapa final'!$S$11),"")</f>
        <v/>
      </c>
      <c r="Y54" s="148" t="str">
        <f>IF(AND('Mapa final'!$AE$11="Alta",'Mapa final'!$AG$11="Leve"),CONCATENATE("R2C",'Mapa final'!$S$11),"")</f>
        <v/>
      </c>
      <c r="Z54" s="148" t="str">
        <f>IF(AND('Mapa final'!$AE$11="Alta",'Mapa final'!$AG$11="Leve"),CONCATENATE("R2C",'Mapa final'!$S$11),"")</f>
        <v/>
      </c>
      <c r="AA54" s="58" t="str">
        <f>IF(AND('Mapa final'!$AE$11="Alta",'Mapa final'!$AG$11="Leve"),CONCATENATE("R2C",'Mapa final'!$S$11),"")</f>
        <v/>
      </c>
      <c r="AB54" s="44" t="str">
        <f>IF(AND('Mapa final'!$AE$11="Muy Alta",'Mapa final'!$AG$11="Leve"),CONCATENATE("R2C",'Mapa final'!$S$11),"")</f>
        <v/>
      </c>
      <c r="AC54" s="147" t="str">
        <f>IF(AND('Mapa final'!$AE$11="Muy Alta",'Mapa final'!$AG$11="Leve"),CONCATENATE("R2C",'Mapa final'!$S$11),"")</f>
        <v/>
      </c>
      <c r="AD54" s="147" t="str">
        <f>IF(AND('Mapa final'!$AE$11="Muy Alta",'Mapa final'!$AG$11="Leve"),CONCATENATE("R2C",'Mapa final'!$S$11),"")</f>
        <v/>
      </c>
      <c r="AE54" s="147" t="str">
        <f>IF(AND('Mapa final'!$AE$11="Muy Alta",'Mapa final'!$AG$11="Leve"),CONCATENATE("R2C",'Mapa final'!$S$11),"")</f>
        <v/>
      </c>
      <c r="AF54" s="147" t="str">
        <f>IF(AND('Mapa final'!$AE$11="Muy Alta",'Mapa final'!$AG$11="Leve"),CONCATENATE("R2C",'Mapa final'!$S$11),"")</f>
        <v/>
      </c>
      <c r="AG54" s="45" t="str">
        <f>IF(AND('Mapa final'!$AE$11="Muy Alta",'Mapa final'!$AG$11="Leve"),CONCATENATE("R2C",'Mapa final'!$S$11),"")</f>
        <v/>
      </c>
      <c r="AH54" s="46" t="str">
        <f>IF(AND('Mapa final'!$AE$11="Muy Alta",'Mapa final'!$AG$11="Catastrófico"),CONCATENATE("R2C",'Mapa final'!$S$11),"")</f>
        <v/>
      </c>
      <c r="AI54" s="149" t="str">
        <f>IF(AND('Mapa final'!$AE$11="Muy Alta",'Mapa final'!$AG$11="Catastrófico"),CONCATENATE("R2C",'Mapa final'!$S$11),"")</f>
        <v/>
      </c>
      <c r="AJ54" s="149" t="str">
        <f>IF(AND('Mapa final'!$AE$11="Muy Alta",'Mapa final'!$AG$11="Catastrófico"),CONCATENATE("R2C",'Mapa final'!$S$11),"")</f>
        <v/>
      </c>
      <c r="AK54" s="149" t="str">
        <f>IF(AND('Mapa final'!$AE$11="Muy Alta",'Mapa final'!$AG$11="Catastrófico"),CONCATENATE("R2C",'Mapa final'!$S$11),"")</f>
        <v/>
      </c>
      <c r="AL54" s="149" t="str">
        <f>IF(AND('Mapa final'!$AE$11="Muy Alta",'Mapa final'!$AG$11="Catastrófico"),CONCATENATE("R2C",'Mapa final'!$S$11),"")</f>
        <v/>
      </c>
      <c r="AM54" s="47" t="str">
        <f>IF(AND('Mapa final'!$AE$11="Muy Alta",'Mapa final'!$AG$11="Catastrófico"),CONCATENATE("R2C",'Mapa final'!$S$11),"")</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30"/>
      <c r="C55" s="230"/>
      <c r="D55" s="231"/>
      <c r="E55" s="330"/>
      <c r="F55" s="331"/>
      <c r="G55" s="331"/>
      <c r="H55" s="331"/>
      <c r="I55" s="345"/>
      <c r="J55" s="67" t="str">
        <f>IF(AND('Mapa final'!$AE$11="Baja",'Mapa final'!$AG$11="Leve"),CONCATENATE("R2C",'Mapa final'!$S$11),"")</f>
        <v/>
      </c>
      <c r="K55" s="68" t="str">
        <f>IF(AND('Mapa final'!$AE$11="Baja",'Mapa final'!$AG$11="Leve"),CONCATENATE("R2C",'Mapa final'!$S$11),"")</f>
        <v/>
      </c>
      <c r="L55" s="68" t="str">
        <f>IF(AND('Mapa final'!$AE$11="Baja",'Mapa final'!$AG$11="Leve"),CONCATENATE("R2C",'Mapa final'!$S$11),"")</f>
        <v/>
      </c>
      <c r="M55" s="68" t="str">
        <f>IF(AND('Mapa final'!$AE$11="Baja",'Mapa final'!$AG$11="Leve"),CONCATENATE("R2C",'Mapa final'!$S$11),"")</f>
        <v/>
      </c>
      <c r="N55" s="68" t="str">
        <f>IF(AND('Mapa final'!$AE$11="Baja",'Mapa final'!$AG$11="Leve"),CONCATENATE("R2C",'Mapa final'!$S$11),"")</f>
        <v/>
      </c>
      <c r="O55" s="69" t="str">
        <f>IF(AND('Mapa final'!$AE$11="Baja",'Mapa final'!$AG$11="Leve"),CONCATENATE("R2C",'Mapa final'!$S$11),"")</f>
        <v/>
      </c>
      <c r="P55" s="67" t="str">
        <f>IF(AND('Mapa final'!$AE$11="Baja",'Mapa final'!$AG$11="Leve"),CONCATENATE("R2C",'Mapa final'!$S$11),"")</f>
        <v/>
      </c>
      <c r="Q55" s="68" t="str">
        <f>IF(AND('Mapa final'!$AE$11="Baja",'Mapa final'!$AG$11="Leve"),CONCATENATE("R2C",'Mapa final'!$S$11),"")</f>
        <v/>
      </c>
      <c r="R55" s="68" t="str">
        <f>IF(AND('Mapa final'!$AE$11="Baja",'Mapa final'!$AG$11="Leve"),CONCATENATE("R2C",'Mapa final'!$S$11),"")</f>
        <v/>
      </c>
      <c r="S55" s="68" t="str">
        <f>IF(AND('Mapa final'!$AE$11="Baja",'Mapa final'!$AG$11="Leve"),CONCATENATE("R2C",'Mapa final'!$S$11),"")</f>
        <v/>
      </c>
      <c r="T55" s="68" t="str">
        <f>IF(AND('Mapa final'!$AE$11="Baja",'Mapa final'!$AG$11="Leve"),CONCATENATE("R2C",'Mapa final'!$S$11),"")</f>
        <v/>
      </c>
      <c r="U55" s="69" t="str">
        <f>IF(AND('Mapa final'!$AE$11="Baja",'Mapa final'!$AG$11="Leve"),CONCATENATE("R2C",'Mapa final'!$S$11),"")</f>
        <v/>
      </c>
      <c r="V55" s="59" t="str">
        <f>IF(AND('Mapa final'!$AE$11="Alta",'Mapa final'!$AG$11="Leve"),CONCATENATE("R2C",'Mapa final'!$S$11),"")</f>
        <v/>
      </c>
      <c r="W55" s="60" t="str">
        <f>IF(AND('Mapa final'!$AE$11="Alta",'Mapa final'!$AG$11="Leve"),CONCATENATE("R2C",'Mapa final'!$S$11),"")</f>
        <v/>
      </c>
      <c r="X55" s="60" t="str">
        <f>IF(AND('Mapa final'!$AE$11="Alta",'Mapa final'!$AG$11="Leve"),CONCATENATE("R2C",'Mapa final'!$S$11),"")</f>
        <v/>
      </c>
      <c r="Y55" s="60" t="str">
        <f>IF(AND('Mapa final'!$AE$11="Alta",'Mapa final'!$AG$11="Leve"),CONCATENATE("R2C",'Mapa final'!$S$11),"")</f>
        <v/>
      </c>
      <c r="Z55" s="60" t="str">
        <f>IF(AND('Mapa final'!$AE$11="Alta",'Mapa final'!$AG$11="Leve"),CONCATENATE("R2C",'Mapa final'!$S$11),"")</f>
        <v/>
      </c>
      <c r="AA55" s="61" t="str">
        <f>IF(AND('Mapa final'!$AE$11="Alta",'Mapa final'!$AG$11="Leve"),CONCATENATE("R2C",'Mapa final'!$S$11),"")</f>
        <v/>
      </c>
      <c r="AB55" s="48" t="str">
        <f>IF(AND('Mapa final'!$AE$11="Muy Alta",'Mapa final'!$AG$11="Leve"),CONCATENATE("R2C",'Mapa final'!$S$11),"")</f>
        <v/>
      </c>
      <c r="AC55" s="49" t="str">
        <f>IF(AND('Mapa final'!$AE$11="Muy Alta",'Mapa final'!$AG$11="Leve"),CONCATENATE("R2C",'Mapa final'!$S$11),"")</f>
        <v/>
      </c>
      <c r="AD55" s="49" t="str">
        <f>IF(AND('Mapa final'!$AE$11="Muy Alta",'Mapa final'!$AG$11="Leve"),CONCATENATE("R2C",'Mapa final'!$S$11),"")</f>
        <v/>
      </c>
      <c r="AE55" s="49" t="str">
        <f>IF(AND('Mapa final'!$AE$11="Muy Alta",'Mapa final'!$AG$11="Leve"),CONCATENATE("R2C",'Mapa final'!$S$11),"")</f>
        <v/>
      </c>
      <c r="AF55" s="49" t="str">
        <f>IF(AND('Mapa final'!$AE$11="Muy Alta",'Mapa final'!$AG$11="Leve"),CONCATENATE("R2C",'Mapa final'!$S$11),"")</f>
        <v/>
      </c>
      <c r="AG55" s="50" t="str">
        <f>IF(AND('Mapa final'!$AE$11="Muy Alta",'Mapa final'!$AG$11="Leve"),CONCATENATE("R2C",'Mapa final'!$S$11),"")</f>
        <v/>
      </c>
      <c r="AH55" s="51" t="str">
        <f>IF(AND('Mapa final'!$AE$11="Muy Alta",'Mapa final'!$AG$11="Catastrófico"),CONCATENATE("R2C",'Mapa final'!$S$11),"")</f>
        <v/>
      </c>
      <c r="AI55" s="52" t="str">
        <f>IF(AND('Mapa final'!$AE$11="Muy Alta",'Mapa final'!$AG$11="Catastrófico"),CONCATENATE("R2C",'Mapa final'!$S$11),"")</f>
        <v/>
      </c>
      <c r="AJ55" s="52" t="str">
        <f>IF(AND('Mapa final'!$AE$11="Muy Alta",'Mapa final'!$AG$11="Catastrófico"),CONCATENATE("R2C",'Mapa final'!$S$11),"")</f>
        <v/>
      </c>
      <c r="AK55" s="52" t="str">
        <f>IF(AND('Mapa final'!$AE$11="Muy Alta",'Mapa final'!$AG$11="Catastrófico"),CONCATENATE("R2C",'Mapa final'!$S$11),"")</f>
        <v/>
      </c>
      <c r="AL55" s="52" t="str">
        <f>IF(AND('Mapa final'!$AE$11="Muy Alta",'Mapa final'!$AG$11="Catastrófico"),CONCATENATE("R2C",'Mapa final'!$S$11),"")</f>
        <v/>
      </c>
      <c r="AM55" s="53" t="str">
        <f>IF(AND('Mapa final'!$AE$11="Muy Alta",'Mapa final'!$AG$11="Catastrófico"),CONCATENATE("R2C",'Mapa final'!$S$11),"")</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25" t="s">
        <v>111</v>
      </c>
      <c r="K56" s="326"/>
      <c r="L56" s="326"/>
      <c r="M56" s="326"/>
      <c r="N56" s="326"/>
      <c r="O56" s="343"/>
      <c r="P56" s="325" t="s">
        <v>110</v>
      </c>
      <c r="Q56" s="326"/>
      <c r="R56" s="326"/>
      <c r="S56" s="326"/>
      <c r="T56" s="326"/>
      <c r="U56" s="343"/>
      <c r="V56" s="325" t="s">
        <v>109</v>
      </c>
      <c r="W56" s="326"/>
      <c r="X56" s="326"/>
      <c r="Y56" s="326"/>
      <c r="Z56" s="326"/>
      <c r="AA56" s="343"/>
      <c r="AB56" s="325" t="s">
        <v>108</v>
      </c>
      <c r="AC56" s="364"/>
      <c r="AD56" s="326"/>
      <c r="AE56" s="326"/>
      <c r="AF56" s="326"/>
      <c r="AG56" s="343"/>
      <c r="AH56" s="325" t="s">
        <v>107</v>
      </c>
      <c r="AI56" s="326"/>
      <c r="AJ56" s="326"/>
      <c r="AK56" s="326"/>
      <c r="AL56" s="326"/>
      <c r="AM56" s="34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29"/>
      <c r="K57" s="328"/>
      <c r="L57" s="328"/>
      <c r="M57" s="328"/>
      <c r="N57" s="328"/>
      <c r="O57" s="344"/>
      <c r="P57" s="329"/>
      <c r="Q57" s="328"/>
      <c r="R57" s="328"/>
      <c r="S57" s="328"/>
      <c r="T57" s="328"/>
      <c r="U57" s="344"/>
      <c r="V57" s="329"/>
      <c r="W57" s="328"/>
      <c r="X57" s="328"/>
      <c r="Y57" s="328"/>
      <c r="Z57" s="328"/>
      <c r="AA57" s="344"/>
      <c r="AB57" s="329"/>
      <c r="AC57" s="328"/>
      <c r="AD57" s="328"/>
      <c r="AE57" s="328"/>
      <c r="AF57" s="328"/>
      <c r="AG57" s="344"/>
      <c r="AH57" s="329"/>
      <c r="AI57" s="328"/>
      <c r="AJ57" s="328"/>
      <c r="AK57" s="328"/>
      <c r="AL57" s="328"/>
      <c r="AM57" s="344"/>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29"/>
      <c r="K58" s="328"/>
      <c r="L58" s="328"/>
      <c r="M58" s="328"/>
      <c r="N58" s="328"/>
      <c r="O58" s="344"/>
      <c r="P58" s="329"/>
      <c r="Q58" s="328"/>
      <c r="R58" s="328"/>
      <c r="S58" s="328"/>
      <c r="T58" s="328"/>
      <c r="U58" s="344"/>
      <c r="V58" s="329"/>
      <c r="W58" s="328"/>
      <c r="X58" s="328"/>
      <c r="Y58" s="328"/>
      <c r="Z58" s="328"/>
      <c r="AA58" s="344"/>
      <c r="AB58" s="329"/>
      <c r="AC58" s="328"/>
      <c r="AD58" s="328"/>
      <c r="AE58" s="328"/>
      <c r="AF58" s="328"/>
      <c r="AG58" s="344"/>
      <c r="AH58" s="329"/>
      <c r="AI58" s="328"/>
      <c r="AJ58" s="328"/>
      <c r="AK58" s="328"/>
      <c r="AL58" s="328"/>
      <c r="AM58" s="344"/>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29"/>
      <c r="K59" s="328"/>
      <c r="L59" s="328"/>
      <c r="M59" s="328"/>
      <c r="N59" s="328"/>
      <c r="O59" s="344"/>
      <c r="P59" s="329"/>
      <c r="Q59" s="328"/>
      <c r="R59" s="328"/>
      <c r="S59" s="328"/>
      <c r="T59" s="328"/>
      <c r="U59" s="344"/>
      <c r="V59" s="329"/>
      <c r="W59" s="328"/>
      <c r="X59" s="328"/>
      <c r="Y59" s="328"/>
      <c r="Z59" s="328"/>
      <c r="AA59" s="344"/>
      <c r="AB59" s="329"/>
      <c r="AC59" s="328"/>
      <c r="AD59" s="328"/>
      <c r="AE59" s="328"/>
      <c r="AF59" s="328"/>
      <c r="AG59" s="344"/>
      <c r="AH59" s="329"/>
      <c r="AI59" s="328"/>
      <c r="AJ59" s="328"/>
      <c r="AK59" s="328"/>
      <c r="AL59" s="328"/>
      <c r="AM59" s="344"/>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29"/>
      <c r="K60" s="328"/>
      <c r="L60" s="328"/>
      <c r="M60" s="328"/>
      <c r="N60" s="328"/>
      <c r="O60" s="344"/>
      <c r="P60" s="329"/>
      <c r="Q60" s="328"/>
      <c r="R60" s="328"/>
      <c r="S60" s="328"/>
      <c r="T60" s="328"/>
      <c r="U60" s="344"/>
      <c r="V60" s="329"/>
      <c r="W60" s="328"/>
      <c r="X60" s="328"/>
      <c r="Y60" s="328"/>
      <c r="Z60" s="328"/>
      <c r="AA60" s="344"/>
      <c r="AB60" s="329"/>
      <c r="AC60" s="328"/>
      <c r="AD60" s="328"/>
      <c r="AE60" s="328"/>
      <c r="AF60" s="328"/>
      <c r="AG60" s="344"/>
      <c r="AH60" s="329"/>
      <c r="AI60" s="328"/>
      <c r="AJ60" s="328"/>
      <c r="AK60" s="328"/>
      <c r="AL60" s="328"/>
      <c r="AM60" s="344"/>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30"/>
      <c r="K61" s="331"/>
      <c r="L61" s="331"/>
      <c r="M61" s="331"/>
      <c r="N61" s="331"/>
      <c r="O61" s="345"/>
      <c r="P61" s="330"/>
      <c r="Q61" s="331"/>
      <c r="R61" s="331"/>
      <c r="S61" s="331"/>
      <c r="T61" s="331"/>
      <c r="U61" s="345"/>
      <c r="V61" s="330"/>
      <c r="W61" s="331"/>
      <c r="X61" s="331"/>
      <c r="Y61" s="331"/>
      <c r="Z61" s="331"/>
      <c r="AA61" s="345"/>
      <c r="AB61" s="330"/>
      <c r="AC61" s="331"/>
      <c r="AD61" s="331"/>
      <c r="AE61" s="331"/>
      <c r="AF61" s="331"/>
      <c r="AG61" s="345"/>
      <c r="AH61" s="330"/>
      <c r="AI61" s="331"/>
      <c r="AJ61" s="331"/>
      <c r="AK61" s="331"/>
      <c r="AL61" s="331"/>
      <c r="AM61" s="345"/>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3" sqref="C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365" t="s">
        <v>54</v>
      </c>
      <c r="C1" s="365"/>
      <c r="D1" s="365"/>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C4" sqref="C4"/>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66" t="s">
        <v>62</v>
      </c>
      <c r="C1" s="366"/>
      <c r="D1" s="366"/>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9" workbookViewId="0">
      <selection activeCell="B15" sqref="B15:F15"/>
    </sheetView>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67" t="s">
        <v>77</v>
      </c>
      <c r="C1" s="368"/>
      <c r="D1" s="368"/>
      <c r="E1" s="368"/>
      <c r="F1" s="369"/>
    </row>
    <row r="2" spans="2:6" ht="16.5" thickBot="1" x14ac:dyDescent="0.3">
      <c r="B2" s="76"/>
      <c r="C2" s="76"/>
      <c r="D2" s="76"/>
      <c r="E2" s="76"/>
      <c r="F2" s="76"/>
    </row>
    <row r="3" spans="2:6" ht="16.5" thickBot="1" x14ac:dyDescent="0.25">
      <c r="B3" s="371" t="s">
        <v>63</v>
      </c>
      <c r="C3" s="372"/>
      <c r="D3" s="372"/>
      <c r="E3" s="88" t="s">
        <v>64</v>
      </c>
      <c r="F3" s="89" t="s">
        <v>65</v>
      </c>
    </row>
    <row r="4" spans="2:6" ht="31.5" x14ac:dyDescent="0.2">
      <c r="B4" s="373" t="s">
        <v>66</v>
      </c>
      <c r="C4" s="375" t="s">
        <v>13</v>
      </c>
      <c r="D4" s="77" t="s">
        <v>14</v>
      </c>
      <c r="E4" s="78" t="s">
        <v>67</v>
      </c>
      <c r="F4" s="79">
        <v>0.25</v>
      </c>
    </row>
    <row r="5" spans="2:6" ht="47.25" x14ac:dyDescent="0.2">
      <c r="B5" s="374"/>
      <c r="C5" s="376"/>
      <c r="D5" s="80" t="s">
        <v>15</v>
      </c>
      <c r="E5" s="81" t="s">
        <v>68</v>
      </c>
      <c r="F5" s="82">
        <v>0.15</v>
      </c>
    </row>
    <row r="6" spans="2:6" ht="47.25" x14ac:dyDescent="0.2">
      <c r="B6" s="374"/>
      <c r="C6" s="376"/>
      <c r="D6" s="80" t="s">
        <v>16</v>
      </c>
      <c r="E6" s="81" t="s">
        <v>69</v>
      </c>
      <c r="F6" s="82">
        <v>0.1</v>
      </c>
    </row>
    <row r="7" spans="2:6" ht="63" x14ac:dyDescent="0.2">
      <c r="B7" s="374"/>
      <c r="C7" s="376" t="s">
        <v>17</v>
      </c>
      <c r="D7" s="80" t="s">
        <v>10</v>
      </c>
      <c r="E7" s="81" t="s">
        <v>70</v>
      </c>
      <c r="F7" s="82">
        <v>0.25</v>
      </c>
    </row>
    <row r="8" spans="2:6" ht="31.5" x14ac:dyDescent="0.2">
      <c r="B8" s="374"/>
      <c r="C8" s="376"/>
      <c r="D8" s="80" t="s">
        <v>9</v>
      </c>
      <c r="E8" s="81" t="s">
        <v>71</v>
      </c>
      <c r="F8" s="82">
        <v>0.15</v>
      </c>
    </row>
    <row r="9" spans="2:6" ht="47.25" x14ac:dyDescent="0.2">
      <c r="B9" s="374" t="s">
        <v>159</v>
      </c>
      <c r="C9" s="376" t="s">
        <v>18</v>
      </c>
      <c r="D9" s="80" t="s">
        <v>19</v>
      </c>
      <c r="E9" s="81" t="s">
        <v>72</v>
      </c>
      <c r="F9" s="83" t="s">
        <v>73</v>
      </c>
    </row>
    <row r="10" spans="2:6" ht="63" x14ac:dyDescent="0.2">
      <c r="B10" s="374"/>
      <c r="C10" s="376"/>
      <c r="D10" s="80" t="s">
        <v>20</v>
      </c>
      <c r="E10" s="81" t="s">
        <v>74</v>
      </c>
      <c r="F10" s="83" t="s">
        <v>73</v>
      </c>
    </row>
    <row r="11" spans="2:6" ht="47.25" x14ac:dyDescent="0.2">
      <c r="B11" s="374"/>
      <c r="C11" s="376" t="s">
        <v>21</v>
      </c>
      <c r="D11" s="80" t="s">
        <v>22</v>
      </c>
      <c r="E11" s="81" t="s">
        <v>75</v>
      </c>
      <c r="F11" s="83" t="s">
        <v>73</v>
      </c>
    </row>
    <row r="12" spans="2:6" ht="47.25" x14ac:dyDescent="0.2">
      <c r="B12" s="374"/>
      <c r="C12" s="376"/>
      <c r="D12" s="80" t="s">
        <v>23</v>
      </c>
      <c r="E12" s="81" t="s">
        <v>76</v>
      </c>
      <c r="F12" s="83" t="s">
        <v>73</v>
      </c>
    </row>
    <row r="13" spans="2:6" ht="31.5" x14ac:dyDescent="0.2">
      <c r="B13" s="374"/>
      <c r="C13" s="376" t="s">
        <v>24</v>
      </c>
      <c r="D13" s="80" t="s">
        <v>118</v>
      </c>
      <c r="E13" s="81" t="s">
        <v>121</v>
      </c>
      <c r="F13" s="83" t="s">
        <v>73</v>
      </c>
    </row>
    <row r="14" spans="2:6" ht="32.25" thickBot="1" x14ac:dyDescent="0.25">
      <c r="B14" s="377"/>
      <c r="C14" s="378"/>
      <c r="D14" s="84" t="s">
        <v>119</v>
      </c>
      <c r="E14" s="85" t="s">
        <v>120</v>
      </c>
      <c r="F14" s="86" t="s">
        <v>73</v>
      </c>
    </row>
    <row r="15" spans="2:6" ht="49.5" customHeight="1" x14ac:dyDescent="0.2">
      <c r="B15" s="370" t="s">
        <v>156</v>
      </c>
      <c r="C15" s="370"/>
      <c r="D15" s="370"/>
      <c r="E15" s="370"/>
      <c r="F15" s="370"/>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2023-12-06T22:32:06Z</dcterms:modified>
</cp:coreProperties>
</file>