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31" documentId="8_{F127D57F-84EE-4243-8FD2-07EA89879F94}" xr6:coauthVersionLast="47" xr6:coauthVersionMax="47" xr10:uidLastSave="{5A078E4C-F8E7-4D23-AB48-78B8A8B94998}"/>
  <bookViews>
    <workbookView xWindow="-120" yWindow="-120" windowWidth="20730" windowHeight="1104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1" l="1"/>
  <c r="V12" i="1"/>
  <c r="O12" i="1"/>
  <c r="P12" i="1" s="1"/>
  <c r="R32" i="18" s="1"/>
  <c r="L12" i="1"/>
  <c r="M12" i="1" s="1"/>
  <c r="Y11" i="1"/>
  <c r="V11" i="1"/>
  <c r="O11" i="1"/>
  <c r="P11" i="1" s="1"/>
  <c r="L11" i="1"/>
  <c r="L17" i="1"/>
  <c r="P38" i="18" l="1"/>
  <c r="N38" i="18"/>
  <c r="L32" i="18"/>
  <c r="X40" i="18"/>
  <c r="P32" i="18"/>
  <c r="P36" i="18"/>
  <c r="Z26" i="18"/>
  <c r="R18" i="18"/>
  <c r="R28" i="18"/>
  <c r="J16" i="18"/>
  <c r="AH14" i="18"/>
  <c r="AL22" i="18"/>
  <c r="AJ30" i="18"/>
  <c r="AH40" i="18"/>
  <c r="AL10" i="18"/>
  <c r="AF24" i="18"/>
  <c r="AD34" i="18"/>
  <c r="AB42" i="18"/>
  <c r="Z16" i="18"/>
  <c r="V20" i="18"/>
  <c r="AB6" i="18"/>
  <c r="AD8" i="18"/>
  <c r="AF10" i="18"/>
  <c r="N8" i="18"/>
  <c r="P42" i="18"/>
  <c r="N40" i="18"/>
  <c r="L36" i="18"/>
  <c r="X44" i="18"/>
  <c r="X32" i="18"/>
  <c r="V22" i="18"/>
  <c r="Z28" i="18"/>
  <c r="R22" i="18"/>
  <c r="L24" i="18"/>
  <c r="J18" i="18"/>
  <c r="AH18" i="18"/>
  <c r="AL24" i="18"/>
  <c r="AJ34" i="18"/>
  <c r="AH44" i="18"/>
  <c r="AL12" i="18"/>
  <c r="AF28" i="18"/>
  <c r="AD36" i="18"/>
  <c r="V14" i="18"/>
  <c r="X18" i="18"/>
  <c r="AF20" i="18"/>
  <c r="P8" i="18"/>
  <c r="V10" i="18"/>
  <c r="X12" i="18"/>
  <c r="N10" i="18"/>
  <c r="AH36" i="18"/>
  <c r="T22" i="18"/>
  <c r="J10" i="18"/>
  <c r="R8" i="18"/>
  <c r="Z14" i="18"/>
  <c r="AB26" i="18"/>
  <c r="AL34" i="18"/>
  <c r="N20" i="18"/>
  <c r="T20" i="18"/>
  <c r="Z32" i="18"/>
  <c r="L44" i="18"/>
  <c r="AB40" i="18"/>
  <c r="AH28" i="18"/>
  <c r="V28" i="18"/>
  <c r="T42" i="18"/>
  <c r="Z10" i="18"/>
  <c r="AF38" i="18"/>
  <c r="AH24" i="18"/>
  <c r="Z22" i="18"/>
  <c r="R42" i="18"/>
  <c r="AF34" i="18"/>
  <c r="AL18" i="18"/>
  <c r="X22" i="18"/>
  <c r="R38" i="18"/>
  <c r="J6" i="18"/>
  <c r="AD30" i="18"/>
  <c r="AJ18" i="18"/>
  <c r="R36" i="18"/>
  <c r="J12" i="18"/>
  <c r="AB30" i="18"/>
  <c r="V34" i="18"/>
  <c r="AB12" i="18"/>
  <c r="AD6" i="18"/>
  <c r="X14" i="18"/>
  <c r="AF22" i="18"/>
  <c r="AL32" i="18"/>
  <c r="L18" i="18"/>
  <c r="R16" i="18"/>
  <c r="T32" i="18"/>
  <c r="J44" i="18"/>
  <c r="T12" i="18"/>
  <c r="P6" i="18"/>
  <c r="AH12" i="18"/>
  <c r="J26" i="18"/>
  <c r="Z44" i="18"/>
  <c r="AB20" i="18"/>
  <c r="AL44" i="18"/>
  <c r="N24" i="18"/>
  <c r="Z40" i="18"/>
  <c r="X10" i="18"/>
  <c r="AB18" i="18"/>
  <c r="AJ44" i="18"/>
  <c r="T28" i="18"/>
  <c r="J30" i="18"/>
  <c r="P24" i="18"/>
  <c r="AF8" i="18"/>
  <c r="Z18" i="18"/>
  <c r="AJ40" i="18"/>
  <c r="R24" i="18"/>
  <c r="N36" i="18"/>
  <c r="X8" i="18"/>
  <c r="AB16" i="18"/>
  <c r="AJ14" i="18"/>
  <c r="N34" i="18"/>
  <c r="Z12" i="18"/>
  <c r="R6" i="18"/>
  <c r="AD44" i="18"/>
  <c r="AH6" i="18"/>
  <c r="AJ28" i="18"/>
  <c r="L16" i="18"/>
  <c r="P16" i="18"/>
  <c r="P30" i="18"/>
  <c r="J40" i="18"/>
  <c r="L10" i="18"/>
  <c r="V12" i="18"/>
  <c r="P10" i="18"/>
  <c r="AF6" i="18"/>
  <c r="AD20" i="18"/>
  <c r="AD16" i="18"/>
  <c r="AF44" i="18"/>
  <c r="AB36" i="18"/>
  <c r="AD28" i="18"/>
  <c r="AJ12" i="18"/>
  <c r="AL40" i="18"/>
  <c r="AH34" i="18"/>
  <c r="AJ24" i="18"/>
  <c r="AL16" i="18"/>
  <c r="N16" i="18"/>
  <c r="J22" i="18"/>
  <c r="P22" i="18"/>
  <c r="X28" i="18"/>
  <c r="Z36" i="18"/>
  <c r="V32" i="18"/>
  <c r="V42" i="18"/>
  <c r="J36" i="18"/>
  <c r="L40" i="18"/>
  <c r="T40" i="18"/>
  <c r="L8" i="18"/>
  <c r="AD10" i="18"/>
  <c r="AB8" i="18"/>
  <c r="Z6" i="18"/>
  <c r="AF18" i="18"/>
  <c r="X16" i="18"/>
  <c r="AF40" i="18"/>
  <c r="AB34" i="18"/>
  <c r="AD24" i="18"/>
  <c r="AJ8" i="18"/>
  <c r="AL38" i="18"/>
  <c r="AH30" i="18"/>
  <c r="AJ22" i="18"/>
  <c r="N14" i="18"/>
  <c r="N26" i="18"/>
  <c r="P28" i="18"/>
  <c r="P18" i="18"/>
  <c r="X26" i="18"/>
  <c r="Z34" i="18"/>
  <c r="T30" i="18"/>
  <c r="V40" i="18"/>
  <c r="J32" i="18"/>
  <c r="L38" i="18"/>
  <c r="M11" i="1"/>
  <c r="T38" i="18"/>
  <c r="R44" i="18"/>
  <c r="J42" i="18"/>
  <c r="N32" i="18"/>
  <c r="N30" i="18"/>
  <c r="X42" i="18"/>
  <c r="V30" i="18"/>
  <c r="P34" i="18"/>
  <c r="T36" i="18"/>
  <c r="X24" i="18"/>
  <c r="P14" i="18"/>
  <c r="T18" i="18"/>
  <c r="T24" i="18"/>
  <c r="L22" i="18"/>
  <c r="J28" i="18"/>
  <c r="N18" i="18"/>
  <c r="AL14" i="18"/>
  <c r="AJ20" i="18"/>
  <c r="AH26" i="18"/>
  <c r="AL30" i="18"/>
  <c r="AJ36" i="18"/>
  <c r="AH42" i="18"/>
  <c r="AL8" i="18"/>
  <c r="AL6" i="18"/>
  <c r="AD26" i="18"/>
  <c r="AB32" i="18"/>
  <c r="AF36" i="18"/>
  <c r="AD42" i="18"/>
  <c r="AB14" i="18"/>
  <c r="AF16" i="18"/>
  <c r="X20" i="18"/>
  <c r="V6" i="18"/>
  <c r="T8" i="18"/>
  <c r="R10" i="18"/>
  <c r="P12" i="18"/>
  <c r="AF12" i="18"/>
  <c r="L12" i="18"/>
  <c r="J38" i="18"/>
  <c r="L34" i="18"/>
  <c r="V44" i="18"/>
  <c r="X36" i="18"/>
  <c r="T14" i="18"/>
  <c r="R26" i="18"/>
  <c r="N28" i="18"/>
  <c r="AJ16" i="18"/>
  <c r="AL26" i="18"/>
  <c r="AH38" i="18"/>
  <c r="AJ10" i="18"/>
  <c r="AB28" i="18"/>
  <c r="AD38" i="18"/>
  <c r="AF14" i="18"/>
  <c r="P40" i="18"/>
  <c r="T44" i="18"/>
  <c r="L42" i="18"/>
  <c r="J34" i="18"/>
  <c r="V38" i="18"/>
  <c r="Z42" i="18"/>
  <c r="X30" i="18"/>
  <c r="R34" i="18"/>
  <c r="V36" i="18"/>
  <c r="Z24" i="18"/>
  <c r="R14" i="18"/>
  <c r="P20" i="18"/>
  <c r="P26" i="18"/>
  <c r="N22" i="18"/>
  <c r="L28" i="18"/>
  <c r="J20" i="18"/>
  <c r="AH16" i="18"/>
  <c r="AL20" i="18"/>
  <c r="AJ26" i="18"/>
  <c r="AH32" i="18"/>
  <c r="AL36" i="18"/>
  <c r="AJ42" i="18"/>
  <c r="AH10" i="18"/>
  <c r="AB22" i="18"/>
  <c r="AF26" i="18"/>
  <c r="AD32" i="18"/>
  <c r="AB38" i="18"/>
  <c r="AF42" i="18"/>
  <c r="AD14" i="18"/>
  <c r="V18" i="18"/>
  <c r="Z20" i="18"/>
  <c r="X6" i="18"/>
  <c r="V8" i="18"/>
  <c r="T10" i="18"/>
  <c r="R12" i="18"/>
  <c r="J8" i="18"/>
  <c r="N12" i="18"/>
  <c r="R40" i="18"/>
  <c r="N42" i="18"/>
  <c r="X38" i="18"/>
  <c r="Z30" i="18"/>
  <c r="T34" i="18"/>
  <c r="V26" i="18"/>
  <c r="R20" i="18"/>
  <c r="J24" i="18"/>
  <c r="L20" i="18"/>
  <c r="AH22" i="18"/>
  <c r="AJ32" i="18"/>
  <c r="AL42" i="18"/>
  <c r="AD22" i="18"/>
  <c r="AF32" i="18"/>
  <c r="AB44" i="18"/>
  <c r="N6" i="18"/>
  <c r="AD12" i="18"/>
  <c r="AB10" i="18"/>
  <c r="Z8" i="18"/>
  <c r="T6" i="18"/>
  <c r="AD18" i="18"/>
  <c r="V16" i="18"/>
  <c r="AD40" i="18"/>
  <c r="AF30" i="18"/>
  <c r="AB24" i="18"/>
  <c r="AH8" i="18"/>
  <c r="AJ38" i="18"/>
  <c r="AL28" i="18"/>
  <c r="AH20" i="18"/>
  <c r="J14" i="18"/>
  <c r="L26" i="18"/>
  <c r="T26" i="18"/>
  <c r="T16" i="18"/>
  <c r="V24" i="18"/>
  <c r="X34" i="18"/>
  <c r="R30" i="18"/>
  <c r="Z38" i="18"/>
  <c r="N44" i="18"/>
  <c r="P44" i="18"/>
  <c r="AC11" i="1"/>
  <c r="AE11" i="1" s="1"/>
  <c r="R11" i="1"/>
  <c r="Q11" i="1"/>
  <c r="AG11" i="1" s="1"/>
  <c r="AF11" i="1" s="1"/>
  <c r="R12" i="1"/>
  <c r="Q12" i="1"/>
  <c r="AG12" i="1" s="1"/>
  <c r="AF12" i="1" s="1"/>
  <c r="AC12" i="1"/>
  <c r="F221" i="13"/>
  <c r="F211" i="13"/>
  <c r="F212" i="13"/>
  <c r="F213" i="13"/>
  <c r="F214" i="13"/>
  <c r="F215" i="13"/>
  <c r="F216" i="13"/>
  <c r="F217" i="13"/>
  <c r="F218" i="13"/>
  <c r="F219" i="13"/>
  <c r="F220" i="13"/>
  <c r="F210" i="13"/>
  <c r="B221" i="13" a="1"/>
  <c r="W16" i="19" l="1"/>
  <c r="O51" i="19"/>
  <c r="S42" i="19"/>
  <c r="AG29" i="19"/>
  <c r="AG45" i="19"/>
  <c r="Y20" i="19"/>
  <c r="O42" i="19"/>
  <c r="S8" i="19"/>
  <c r="S14" i="19"/>
  <c r="O19" i="19"/>
  <c r="Y30" i="19"/>
  <c r="W33" i="19"/>
  <c r="M31" i="19"/>
  <c r="U32" i="19"/>
  <c r="U25" i="19"/>
  <c r="M18" i="19"/>
  <c r="AA25" i="19"/>
  <c r="U6" i="19"/>
  <c r="W55" i="19"/>
  <c r="Y43" i="19"/>
  <c r="M22" i="19"/>
  <c r="K25" i="19"/>
  <c r="K28" i="19"/>
  <c r="S34" i="19"/>
  <c r="K29" i="19"/>
  <c r="O30" i="19"/>
  <c r="S11" i="19"/>
  <c r="Q12" i="19"/>
  <c r="S25" i="19"/>
  <c r="Q10" i="19"/>
  <c r="AD11" i="1"/>
  <c r="AD12" i="1"/>
  <c r="AG26" i="19" s="1"/>
  <c r="B221" i="13"/>
  <c r="M6" i="19" l="1"/>
  <c r="Y13" i="19"/>
  <c r="AG18" i="19"/>
  <c r="AG27" i="19"/>
  <c r="U53" i="19"/>
  <c r="S17" i="19"/>
  <c r="K12" i="19"/>
  <c r="U41" i="19"/>
  <c r="Y45" i="19"/>
  <c r="Q7" i="19"/>
  <c r="AC43" i="19"/>
  <c r="Q51" i="19"/>
  <c r="K10" i="19"/>
  <c r="W53" i="19"/>
  <c r="S36" i="19"/>
  <c r="W6" i="19"/>
  <c r="AE40" i="19"/>
  <c r="S48" i="19"/>
  <c r="K30" i="19"/>
  <c r="U12" i="19"/>
  <c r="K31" i="19"/>
  <c r="Y50" i="19"/>
  <c r="K11" i="19"/>
  <c r="W26" i="19"/>
  <c r="AE38" i="19"/>
  <c r="M37" i="19"/>
  <c r="M11" i="19"/>
  <c r="K26" i="19"/>
  <c r="K22" i="19"/>
  <c r="AA9" i="19"/>
  <c r="Y12" i="19"/>
  <c r="S29" i="19"/>
  <c r="Q50" i="19"/>
  <c r="M41" i="19"/>
  <c r="Q35" i="19"/>
  <c r="Q27" i="19"/>
  <c r="O37" i="19"/>
  <c r="AG15" i="19"/>
  <c r="AA10" i="19"/>
  <c r="Q42" i="19"/>
  <c r="Y23" i="19"/>
  <c r="AG53" i="19"/>
  <c r="AC35" i="19"/>
  <c r="Y26" i="19"/>
  <c r="M44" i="19"/>
  <c r="AE22" i="19"/>
  <c r="AG34" i="19"/>
  <c r="AG7" i="19"/>
  <c r="M47" i="19"/>
  <c r="AG43" i="19"/>
  <c r="U37" i="19"/>
  <c r="AG50" i="19"/>
  <c r="O14" i="19"/>
  <c r="Y52" i="19"/>
  <c r="Q23" i="19"/>
  <c r="O15" i="19"/>
  <c r="S49" i="19"/>
  <c r="Q36" i="19"/>
  <c r="O35" i="19"/>
  <c r="K6" i="19"/>
  <c r="M43" i="19"/>
  <c r="U29" i="19"/>
  <c r="AC11" i="19"/>
  <c r="U46" i="19"/>
  <c r="S39" i="19"/>
  <c r="AC40" i="19"/>
  <c r="O24" i="19"/>
  <c r="M53" i="19"/>
  <c r="Q17" i="19"/>
  <c r="Y48" i="19"/>
  <c r="Y24" i="19"/>
  <c r="AA38" i="19"/>
  <c r="W24" i="19"/>
  <c r="AA13" i="19"/>
  <c r="Y33" i="19"/>
  <c r="K18" i="19"/>
  <c r="AC8" i="19"/>
  <c r="Q8" i="19"/>
  <c r="AA32" i="19"/>
  <c r="W7" i="19"/>
  <c r="M51" i="19"/>
  <c r="M35" i="19"/>
  <c r="AA35" i="19"/>
  <c r="O54" i="19"/>
  <c r="U15" i="19"/>
  <c r="AG9" i="19"/>
  <c r="AA37" i="19"/>
  <c r="AC21" i="19"/>
  <c r="AC51" i="19"/>
  <c r="AC33" i="19"/>
  <c r="AA45" i="19"/>
  <c r="O41" i="19"/>
  <c r="AE18" i="19"/>
  <c r="AE29" i="19"/>
  <c r="O17" i="19"/>
  <c r="M19" i="19"/>
  <c r="M30" i="19"/>
  <c r="W12" i="19"/>
  <c r="AG17" i="19"/>
  <c r="S40" i="19"/>
  <c r="AC48" i="19"/>
  <c r="M25" i="19"/>
  <c r="K35" i="19"/>
  <c r="S20" i="19"/>
  <c r="K13" i="19"/>
  <c r="Y16" i="19"/>
  <c r="Y53" i="19"/>
  <c r="K14" i="19"/>
  <c r="S15" i="19"/>
  <c r="Q28" i="19"/>
  <c r="Y11" i="19"/>
  <c r="AE54" i="19"/>
  <c r="AE37" i="19"/>
  <c r="AG10" i="19"/>
  <c r="AC14" i="19"/>
  <c r="O34" i="19"/>
  <c r="S21" i="19"/>
  <c r="O25" i="19"/>
  <c r="AA30" i="19"/>
  <c r="S7" i="19"/>
  <c r="Q48" i="19"/>
  <c r="U33" i="19"/>
  <c r="AA33" i="19"/>
  <c r="O46" i="19"/>
  <c r="Q15" i="19"/>
  <c r="AE8" i="19"/>
  <c r="W49" i="19"/>
  <c r="AC20" i="19"/>
  <c r="AC49" i="19"/>
  <c r="AE32" i="19"/>
  <c r="S43" i="19"/>
  <c r="M54" i="19"/>
  <c r="AA17" i="19"/>
  <c r="AH12" i="1"/>
  <c r="S41" i="19"/>
  <c r="Y40" i="19"/>
  <c r="AC30" i="19"/>
  <c r="AE35" i="19"/>
  <c r="AG40" i="19"/>
  <c r="AC46" i="19"/>
  <c r="AE51" i="19"/>
  <c r="AA16" i="19"/>
  <c r="W19" i="19"/>
  <c r="AE21" i="19"/>
  <c r="AA24" i="19"/>
  <c r="Q49" i="19"/>
  <c r="S54" i="19"/>
  <c r="O49" i="19"/>
  <c r="K55" i="19"/>
  <c r="M42" i="19"/>
  <c r="W46" i="19"/>
  <c r="Y51" i="19"/>
  <c r="U36" i="19"/>
  <c r="W42" i="19"/>
  <c r="S45" i="19"/>
  <c r="S38" i="19"/>
  <c r="AA40" i="19"/>
  <c r="AC31" i="19"/>
  <c r="AE36" i="19"/>
  <c r="AG41" i="19"/>
  <c r="AC47" i="19"/>
  <c r="AE52" i="19"/>
  <c r="AG16" i="19"/>
  <c r="AC19" i="19"/>
  <c r="Y22" i="19"/>
  <c r="AG24" i="19"/>
  <c r="O52" i="19"/>
  <c r="Y54" i="19"/>
  <c r="AC25" i="19"/>
  <c r="Y7" i="19"/>
  <c r="U9" i="19"/>
  <c r="Q11" i="19"/>
  <c r="AE12" i="19"/>
  <c r="AA14" i="19"/>
  <c r="K9" i="19"/>
  <c r="M14" i="19"/>
  <c r="U48" i="19"/>
  <c r="K42" i="19"/>
  <c r="Y41" i="19"/>
  <c r="AA31" i="19"/>
  <c r="Q26" i="19"/>
  <c r="M29" i="19"/>
  <c r="U31" i="19"/>
  <c r="Q34" i="19"/>
  <c r="S18" i="19"/>
  <c r="S24" i="19"/>
  <c r="S53" i="19"/>
  <c r="O36" i="19"/>
  <c r="Q44" i="19"/>
  <c r="AC6" i="19"/>
  <c r="S55" i="19"/>
  <c r="W47" i="19"/>
  <c r="AA26" i="19"/>
  <c r="K27" i="19"/>
  <c r="S19" i="19"/>
  <c r="O23" i="19"/>
  <c r="AE9" i="19"/>
  <c r="O10" i="19"/>
  <c r="S30" i="19"/>
  <c r="O18" i="19"/>
  <c r="Q14" i="19"/>
  <c r="O26" i="19"/>
  <c r="Q18" i="19"/>
  <c r="M23" i="19"/>
  <c r="W9" i="19"/>
  <c r="M9" i="19"/>
  <c r="S32" i="19"/>
  <c r="U8" i="19"/>
  <c r="W15" i="19"/>
  <c r="U38" i="19"/>
  <c r="Q41" i="19"/>
  <c r="AG30" i="19"/>
  <c r="AC36" i="19"/>
  <c r="AE41" i="19"/>
  <c r="AG46" i="19"/>
  <c r="AC52" i="19"/>
  <c r="AE16" i="19"/>
  <c r="AA19" i="19"/>
  <c r="W22" i="19"/>
  <c r="AE24" i="19"/>
  <c r="U49" i="19"/>
  <c r="Q55" i="19"/>
  <c r="M50" i="19"/>
  <c r="O55" i="19"/>
  <c r="K43" i="19"/>
  <c r="AA46" i="19"/>
  <c r="W52" i="19"/>
  <c r="Y36" i="19"/>
  <c r="AA42" i="19"/>
  <c r="W45" i="19"/>
  <c r="W38" i="19"/>
  <c r="AE26" i="19"/>
  <c r="AG31" i="19"/>
  <c r="AC37" i="19"/>
  <c r="AE42" i="19"/>
  <c r="AG47" i="19"/>
  <c r="AC53" i="19"/>
  <c r="Y17" i="19"/>
  <c r="AG19" i="19"/>
  <c r="AC22" i="19"/>
  <c r="Y25" i="19"/>
  <c r="M55" i="19"/>
  <c r="W36" i="19"/>
  <c r="AG25" i="19"/>
  <c r="AC7" i="19"/>
  <c r="Y9" i="19"/>
  <c r="U11" i="19"/>
  <c r="Q13" i="19"/>
  <c r="AE14" i="19"/>
  <c r="O9" i="19"/>
  <c r="K15" i="19"/>
  <c r="S51" i="19"/>
  <c r="O44" i="19"/>
  <c r="Q43" i="19"/>
  <c r="Y32" i="19"/>
  <c r="U26" i="19"/>
  <c r="Q29" i="19"/>
  <c r="M32" i="19"/>
  <c r="U34" i="19"/>
  <c r="Q19" i="19"/>
  <c r="Q25" i="19"/>
  <c r="K46" i="19"/>
  <c r="AA47" i="19"/>
  <c r="U45" i="19"/>
  <c r="AG6" i="19"/>
  <c r="K48" i="19"/>
  <c r="AA49" i="19"/>
  <c r="Y29" i="19"/>
  <c r="O28" i="19"/>
  <c r="Q22" i="19"/>
  <c r="M24" i="19"/>
  <c r="AC10" i="19"/>
  <c r="M13" i="19"/>
  <c r="K32" i="19"/>
  <c r="AE7" i="19"/>
  <c r="AG14" i="19"/>
  <c r="S27" i="19"/>
  <c r="U20" i="19"/>
  <c r="K24" i="19"/>
  <c r="U10" i="19"/>
  <c r="O7" i="19"/>
  <c r="K34" i="19"/>
  <c r="S9" i="19"/>
  <c r="O8" i="19"/>
  <c r="Y38" i="19"/>
  <c r="AC26" i="19"/>
  <c r="AE31" i="19"/>
  <c r="AG36" i="19"/>
  <c r="AC42" i="19"/>
  <c r="AE47" i="19"/>
  <c r="AG52" i="19"/>
  <c r="W17" i="19"/>
  <c r="AE19" i="19"/>
  <c r="AA22" i="19"/>
  <c r="W25" i="19"/>
  <c r="S50" i="19"/>
  <c r="U55" i="19"/>
  <c r="K51" i="19"/>
  <c r="M38" i="19"/>
  <c r="O43" i="19"/>
  <c r="Y47" i="19"/>
  <c r="AA52" i="19"/>
  <c r="U39" i="19"/>
  <c r="AE27" i="19"/>
  <c r="AG32" i="19"/>
  <c r="AC38" i="19"/>
  <c r="AE43" i="19"/>
  <c r="AG48" i="19"/>
  <c r="AC54" i="19"/>
  <c r="AE17" i="19"/>
  <c r="AA20" i="19"/>
  <c r="W23" i="19"/>
  <c r="S46" i="19"/>
  <c r="U51" i="19"/>
  <c r="K47" i="19"/>
  <c r="M52" i="19"/>
  <c r="O39" i="19"/>
  <c r="K45" i="19"/>
  <c r="AA48" i="19"/>
  <c r="W54" i="19"/>
  <c r="Y37" i="19"/>
  <c r="AA43" i="19"/>
  <c r="W27" i="19"/>
  <c r="W39" i="19"/>
  <c r="AE28" i="19"/>
  <c r="AG33" i="19"/>
  <c r="AC39" i="19"/>
  <c r="AE44" i="19"/>
  <c r="AG49" i="19"/>
  <c r="AC55" i="19"/>
  <c r="Y18" i="19"/>
  <c r="AG20" i="19"/>
  <c r="AC23" i="19"/>
  <c r="Q52" i="19"/>
  <c r="M45" i="19"/>
  <c r="U43" i="19"/>
  <c r="AA6" i="19"/>
  <c r="W8" i="19"/>
  <c r="S10" i="19"/>
  <c r="AG11" i="19"/>
  <c r="AC13" i="19"/>
  <c r="Y15" i="19"/>
  <c r="O11" i="19"/>
  <c r="M7" i="19"/>
  <c r="M49" i="19"/>
  <c r="W51" i="19"/>
  <c r="W28" i="19"/>
  <c r="Y34" i="19"/>
  <c r="U27" i="19"/>
  <c r="Q30" i="19"/>
  <c r="M33" i="19"/>
  <c r="U35" i="19"/>
  <c r="Q21" i="19"/>
  <c r="K19" i="19"/>
  <c r="K54" i="19"/>
  <c r="AA55" i="19"/>
  <c r="AE25" i="19"/>
  <c r="AA7" i="19"/>
  <c r="K38" i="19"/>
  <c r="AA36" i="19"/>
  <c r="Y31" i="19"/>
  <c r="O32" i="19"/>
  <c r="K21" i="19"/>
  <c r="M16" i="19"/>
  <c r="W13" i="19"/>
  <c r="AA34" i="19"/>
  <c r="Q16" i="19"/>
  <c r="Y10" i="19"/>
  <c r="O12" i="19"/>
  <c r="S31" i="19"/>
  <c r="O20" i="19"/>
  <c r="K16" i="19"/>
  <c r="AG12" i="19"/>
  <c r="O27" i="19"/>
  <c r="Q20" i="19"/>
  <c r="AE11" i="19"/>
  <c r="O6" i="19"/>
  <c r="Y39" i="19"/>
  <c r="AC28" i="19"/>
  <c r="AE33" i="19"/>
  <c r="AG38" i="19"/>
  <c r="AC44" i="19"/>
  <c r="AE49" i="19"/>
  <c r="AG54" i="19"/>
  <c r="W18" i="19"/>
  <c r="AE20" i="19"/>
  <c r="AA23" i="19"/>
  <c r="Q47" i="19"/>
  <c r="S52" i="19"/>
  <c r="O47" i="19"/>
  <c r="K53" i="19"/>
  <c r="M40" i="19"/>
  <c r="O45" i="19"/>
  <c r="Y49" i="19"/>
  <c r="AA54" i="19"/>
  <c r="W41" i="19"/>
  <c r="S44" i="19"/>
  <c r="AA27" i="19"/>
  <c r="AA39" i="19"/>
  <c r="AC29" i="19"/>
  <c r="AE34" i="19"/>
  <c r="AG39" i="19"/>
  <c r="AC45" i="19"/>
  <c r="AE50" i="19"/>
  <c r="AG55" i="19"/>
  <c r="AC18" i="19"/>
  <c r="Y21" i="19"/>
  <c r="AG23" i="19"/>
  <c r="U54" i="19"/>
  <c r="Y46" i="19"/>
  <c r="Y44" i="19"/>
  <c r="AE6" i="19"/>
  <c r="AA8" i="19"/>
  <c r="W10" i="19"/>
  <c r="S12" i="19"/>
  <c r="AG13" i="19"/>
  <c r="AC15" i="19"/>
  <c r="M12" i="19"/>
  <c r="S22" i="19"/>
  <c r="K52" i="19"/>
  <c r="AA53" i="19"/>
  <c r="AA29" i="19"/>
  <c r="W35" i="19"/>
  <c r="M28" i="19"/>
  <c r="U30" i="19"/>
  <c r="Q33" i="19"/>
  <c r="S16" i="19"/>
  <c r="U21" i="19"/>
  <c r="M20" i="19"/>
  <c r="O38" i="19"/>
  <c r="S37" i="19"/>
  <c r="Q6" i="19"/>
  <c r="S47" i="19"/>
  <c r="O40" i="19"/>
  <c r="U42" i="19"/>
  <c r="W32" i="19"/>
  <c r="S33" i="19"/>
  <c r="O21" i="19"/>
  <c r="M17" i="19"/>
  <c r="U14" i="19"/>
  <c r="S26" i="19"/>
  <c r="U18" i="19"/>
  <c r="W11" i="19"/>
  <c r="M15" i="19"/>
  <c r="K33" i="19"/>
  <c r="M21" i="19"/>
  <c r="O16" i="19"/>
  <c r="AE13" i="19"/>
  <c r="S28" i="19"/>
  <c r="U22" i="19"/>
  <c r="AC12" i="19"/>
  <c r="Q40" i="19"/>
  <c r="AG28" i="19"/>
  <c r="AC34" i="19"/>
  <c r="AE39" i="19"/>
  <c r="AG44" i="19"/>
  <c r="AC50" i="19"/>
  <c r="AE55" i="19"/>
  <c r="AA18" i="19"/>
  <c r="W21" i="19"/>
  <c r="AE23" i="19"/>
  <c r="U47" i="19"/>
  <c r="Q53" i="19"/>
  <c r="M48" i="19"/>
  <c r="O53" i="19"/>
  <c r="K41" i="19"/>
  <c r="M36" i="19"/>
  <c r="W50" i="19"/>
  <c r="Y55" i="19"/>
  <c r="AA41" i="19"/>
  <c r="W44" i="19"/>
  <c r="Y28" i="19"/>
  <c r="K20" i="19"/>
  <c r="AA15" i="19"/>
  <c r="O22" i="19"/>
  <c r="W34" i="19"/>
  <c r="Q24" i="19"/>
  <c r="K8" i="19"/>
  <c r="K23" i="19"/>
  <c r="Y35" i="19"/>
  <c r="K36" i="19"/>
  <c r="Y6" i="19"/>
  <c r="K44" i="19"/>
  <c r="U23" i="19"/>
  <c r="M34" i="19"/>
  <c r="U28" i="19"/>
  <c r="W31" i="19"/>
  <c r="M39" i="19"/>
  <c r="O13" i="19"/>
  <c r="W14" i="19"/>
  <c r="AE10" i="19"/>
  <c r="U7" i="19"/>
  <c r="AA51" i="19"/>
  <c r="AC24" i="19"/>
  <c r="Y19" i="19"/>
  <c r="AG51" i="19"/>
  <c r="AC41" i="19"/>
  <c r="AE30" i="19"/>
  <c r="W29" i="19"/>
  <c r="Q37" i="19"/>
  <c r="K39" i="19"/>
  <c r="Q38" i="19"/>
  <c r="AE53" i="19"/>
  <c r="AC32" i="19"/>
  <c r="S23" i="19"/>
  <c r="AE15" i="19"/>
  <c r="O33" i="19"/>
  <c r="AA11" i="19"/>
  <c r="U24" i="19"/>
  <c r="W30" i="19"/>
  <c r="O50" i="19"/>
  <c r="Y27" i="19"/>
  <c r="O48" i="19"/>
  <c r="U19" i="19"/>
  <c r="Q32" i="19"/>
  <c r="M27" i="19"/>
  <c r="U44" i="19"/>
  <c r="Q54" i="19"/>
  <c r="M10" i="19"/>
  <c r="U13" i="19"/>
  <c r="AC9" i="19"/>
  <c r="S6" i="19"/>
  <c r="K40" i="19"/>
  <c r="AG22" i="19"/>
  <c r="AC17" i="19"/>
  <c r="AE48" i="19"/>
  <c r="AG37" i="19"/>
  <c r="AC27" i="19"/>
  <c r="AA44" i="19"/>
  <c r="AA50" i="19"/>
  <c r="K49" i="19"/>
  <c r="AA21" i="19"/>
  <c r="AE45" i="19"/>
  <c r="U40" i="19"/>
  <c r="Y14" i="19"/>
  <c r="O31" i="19"/>
  <c r="Y8" i="19"/>
  <c r="S35" i="19"/>
  <c r="S13" i="19"/>
  <c r="O29" i="19"/>
  <c r="AG8" i="19"/>
  <c r="U16" i="19"/>
  <c r="Q45" i="19"/>
  <c r="U52" i="19"/>
  <c r="Y42" i="19"/>
  <c r="U50" i="19"/>
  <c r="U17" i="19"/>
  <c r="Q31" i="19"/>
  <c r="M26" i="19"/>
  <c r="W37" i="19"/>
  <c r="Q46" i="19"/>
  <c r="M8" i="19"/>
  <c r="AA12" i="19"/>
  <c r="Q9" i="19"/>
  <c r="AA28" i="19"/>
  <c r="K50" i="19"/>
  <c r="AG21" i="19"/>
  <c r="AC16" i="19"/>
  <c r="AE46" i="19"/>
  <c r="AG35" i="19"/>
  <c r="W40" i="19"/>
  <c r="W43" i="19"/>
  <c r="W48" i="19"/>
  <c r="M46" i="19"/>
  <c r="W20" i="19"/>
  <c r="AG42" i="19"/>
  <c r="Q39" i="19"/>
  <c r="AH11" i="1"/>
  <c r="P46" i="19"/>
  <c r="T48" i="19"/>
  <c r="R51" i="19"/>
  <c r="P54" i="19"/>
  <c r="N46" i="19"/>
  <c r="L49" i="19"/>
  <c r="J52" i="19"/>
  <c r="N54" i="19"/>
  <c r="L39" i="19"/>
  <c r="J42" i="19"/>
  <c r="N44" i="19"/>
  <c r="N37" i="19"/>
  <c r="X48" i="19"/>
  <c r="V51" i="19"/>
  <c r="Z53" i="19"/>
  <c r="R36" i="19"/>
  <c r="V37" i="19"/>
  <c r="Z38" i="19"/>
  <c r="R40" i="19"/>
  <c r="V41" i="19"/>
  <c r="Z42" i="19"/>
  <c r="R44" i="19"/>
  <c r="V45" i="19"/>
  <c r="Z27" i="19"/>
  <c r="X30" i="19"/>
  <c r="V33" i="19"/>
  <c r="Z35" i="19"/>
  <c r="L27" i="19"/>
  <c r="P28" i="19"/>
  <c r="T29" i="19"/>
  <c r="L31" i="19"/>
  <c r="P32" i="19"/>
  <c r="T33" i="19"/>
  <c r="L35" i="19"/>
  <c r="P17" i="19"/>
  <c r="T19" i="19"/>
  <c r="R22" i="19"/>
  <c r="P25" i="19"/>
  <c r="N19" i="19"/>
  <c r="L22" i="19"/>
  <c r="J25" i="19"/>
  <c r="AH16" i="19"/>
  <c r="AJ17"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K7" i="19"/>
  <c r="AF27" i="19"/>
  <c r="AD30" i="19"/>
  <c r="AB33" i="19"/>
  <c r="AF35" i="19"/>
  <c r="AD38" i="19"/>
  <c r="AB41" i="19"/>
  <c r="R47" i="19"/>
  <c r="P50" i="19"/>
  <c r="T52" i="19"/>
  <c r="R55" i="19"/>
  <c r="J48" i="19"/>
  <c r="N50" i="19"/>
  <c r="L53" i="19"/>
  <c r="J38" i="19"/>
  <c r="N40" i="19"/>
  <c r="L43" i="19"/>
  <c r="J36" i="19"/>
  <c r="V47" i="19"/>
  <c r="Z49" i="19"/>
  <c r="X52" i="19"/>
  <c r="V55" i="19"/>
  <c r="Z36" i="19"/>
  <c r="R38" i="19"/>
  <c r="V39" i="19"/>
  <c r="Z40" i="19"/>
  <c r="R42" i="19"/>
  <c r="V43" i="19"/>
  <c r="Z44" i="19"/>
  <c r="X26" i="19"/>
  <c r="V29" i="19"/>
  <c r="Z31" i="19"/>
  <c r="X34" i="19"/>
  <c r="P26" i="19"/>
  <c r="T27" i="19"/>
  <c r="L29" i="19"/>
  <c r="P30" i="19"/>
  <c r="T31" i="19"/>
  <c r="L33" i="19"/>
  <c r="P34" i="19"/>
  <c r="T35" i="19"/>
  <c r="R18" i="19"/>
  <c r="P21" i="19"/>
  <c r="T23" i="19"/>
  <c r="L18" i="19"/>
  <c r="J21" i="19"/>
  <c r="N23" i="19"/>
  <c r="L16" i="19"/>
  <c r="AL16" i="19"/>
  <c r="AH18"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L6" i="19"/>
  <c r="AD26" i="19"/>
  <c r="AB29" i="19"/>
  <c r="AF31" i="19"/>
  <c r="AD34" i="19"/>
  <c r="AB37" i="19"/>
  <c r="AF39" i="19"/>
  <c r="AD42" i="19"/>
  <c r="R46" i="19"/>
  <c r="T49" i="19"/>
  <c r="R53" i="19"/>
  <c r="J47" i="19"/>
  <c r="L50" i="19"/>
  <c r="J54" i="19"/>
  <c r="N39" i="19"/>
  <c r="J43" i="19"/>
  <c r="N36" i="19"/>
  <c r="Z48" i="19"/>
  <c r="V52" i="19"/>
  <c r="Z55" i="19"/>
  <c r="X37" i="19"/>
  <c r="T39" i="19"/>
  <c r="R41" i="19"/>
  <c r="P43" i="19"/>
  <c r="X44" i="19"/>
  <c r="V27" i="19"/>
  <c r="Z30" i="19"/>
  <c r="V34" i="19"/>
  <c r="T26" i="19"/>
  <c r="R28" i="19"/>
  <c r="N30" i="19"/>
  <c r="L32" i="19"/>
  <c r="J34" i="19"/>
  <c r="R35" i="19"/>
  <c r="P19" i="19"/>
  <c r="T22" i="19"/>
  <c r="J18" i="19"/>
  <c r="N21" i="19"/>
  <c r="L25" i="19"/>
  <c r="AK16" i="19"/>
  <c r="AJ18" i="19"/>
  <c r="AI20" i="19"/>
  <c r="AM21" i="19"/>
  <c r="AL23" i="19"/>
  <c r="T46" i="19"/>
  <c r="R50" i="19"/>
  <c r="T53" i="19"/>
  <c r="L47" i="19"/>
  <c r="J51" i="19"/>
  <c r="L54" i="19"/>
  <c r="J40" i="19"/>
  <c r="N43" i="19"/>
  <c r="L37" i="19"/>
  <c r="V49" i="19"/>
  <c r="Z52" i="19"/>
  <c r="P36" i="19"/>
  <c r="Z37" i="19"/>
  <c r="X39" i="19"/>
  <c r="T41" i="19"/>
  <c r="R43" i="19"/>
  <c r="P45" i="19"/>
  <c r="X27" i="19"/>
  <c r="V31" i="19"/>
  <c r="Z34" i="19"/>
  <c r="J27" i="19"/>
  <c r="T28" i="19"/>
  <c r="R30" i="19"/>
  <c r="N32" i="19"/>
  <c r="L34" i="19"/>
  <c r="P16" i="19"/>
  <c r="R19" i="19"/>
  <c r="P23" i="19"/>
  <c r="N18" i="19"/>
  <c r="J22" i="19"/>
  <c r="N25" i="19"/>
  <c r="AM16" i="19"/>
  <c r="AK18" i="19"/>
  <c r="AJ20" i="19"/>
  <c r="AI22" i="19"/>
  <c r="AM23" i="19"/>
  <c r="AL25" i="19"/>
  <c r="AK27" i="19"/>
  <c r="AI29" i="19"/>
  <c r="AH31" i="19"/>
  <c r="AM32" i="19"/>
  <c r="AK34" i="19"/>
  <c r="AJ36" i="19"/>
  <c r="AI38" i="19"/>
  <c r="AM39" i="19"/>
  <c r="AL41" i="19"/>
  <c r="AK43" i="19"/>
  <c r="AI45" i="19"/>
  <c r="AH47" i="19"/>
  <c r="AM48" i="19"/>
  <c r="AK50" i="19"/>
  <c r="AJ52" i="19"/>
  <c r="AI54" i="19"/>
  <c r="AM55" i="19"/>
  <c r="AL9" i="19"/>
  <c r="AK11" i="19"/>
  <c r="AI13" i="19"/>
  <c r="AH15" i="19"/>
  <c r="AM6" i="19"/>
  <c r="AD27" i="19"/>
  <c r="AB31" i="19"/>
  <c r="AF34" i="19"/>
  <c r="AB38" i="19"/>
  <c r="AF41" i="19"/>
  <c r="AF44" i="19"/>
  <c r="AD47" i="19"/>
  <c r="AB50" i="19"/>
  <c r="AF52" i="19"/>
  <c r="AD55" i="19"/>
  <c r="V17" i="19"/>
  <c r="Z18" i="19"/>
  <c r="AD19" i="19"/>
  <c r="V21" i="19"/>
  <c r="Z22" i="19"/>
  <c r="AD23" i="19"/>
  <c r="V25" i="19"/>
  <c r="T6" i="19"/>
  <c r="R7" i="19"/>
  <c r="P8" i="19"/>
  <c r="AF8" i="19"/>
  <c r="AD9" i="19"/>
  <c r="AB10" i="19"/>
  <c r="Z11" i="19"/>
  <c r="X12" i="19"/>
  <c r="V13" i="19"/>
  <c r="P47" i="19"/>
  <c r="T51" i="19"/>
  <c r="J46" i="19"/>
  <c r="L51" i="19"/>
  <c r="N55" i="19"/>
  <c r="L42" i="19"/>
  <c r="V46" i="19"/>
  <c r="X50" i="19"/>
  <c r="Z54" i="19"/>
  <c r="P38" i="19"/>
  <c r="T40" i="19"/>
  <c r="V42" i="19"/>
  <c r="R45" i="19"/>
  <c r="Z28" i="19"/>
  <c r="X33" i="19"/>
  <c r="N27" i="19"/>
  <c r="P29" i="19"/>
  <c r="R31" i="19"/>
  <c r="N34" i="19"/>
  <c r="R17" i="19"/>
  <c r="T21" i="19"/>
  <c r="J19" i="19"/>
  <c r="L23" i="19"/>
  <c r="AI16" i="19"/>
  <c r="AM18" i="19"/>
  <c r="AH21" i="19"/>
  <c r="AI23" i="19"/>
  <c r="AK25" i="19"/>
  <c r="AL27" i="19"/>
  <c r="AL29" i="19"/>
  <c r="AL31" i="19"/>
  <c r="AL33" i="19"/>
  <c r="AL35" i="19"/>
  <c r="AL37" i="19"/>
  <c r="AL39" i="19"/>
  <c r="AM41" i="19"/>
  <c r="AM43" i="19"/>
  <c r="AM45" i="19"/>
  <c r="AM47" i="19"/>
  <c r="AM49" i="19"/>
  <c r="AM51" i="19"/>
  <c r="AM53" i="19"/>
  <c r="AI8" i="19"/>
  <c r="AI10" i="19"/>
  <c r="AI12" i="19"/>
  <c r="AI14" i="19"/>
  <c r="AI6" i="19"/>
  <c r="AF26" i="19"/>
  <c r="AF30" i="19"/>
  <c r="AB35" i="19"/>
  <c r="AB39" i="19"/>
  <c r="AB43" i="19"/>
  <c r="AB46" i="19"/>
  <c r="AB49" i="19"/>
  <c r="AB52" i="19"/>
  <c r="AB55" i="19"/>
  <c r="X17" i="19"/>
  <c r="AD18" i="19"/>
  <c r="X20" i="19"/>
  <c r="AD21" i="19"/>
  <c r="X23" i="19"/>
  <c r="AD24" i="19"/>
  <c r="R6" i="19"/>
  <c r="T7" i="19"/>
  <c r="T8" i="19"/>
  <c r="T9" i="19"/>
  <c r="T10" i="19"/>
  <c r="T11" i="19"/>
  <c r="T12" i="19"/>
  <c r="T13" i="19"/>
  <c r="T14" i="19"/>
  <c r="R15" i="19"/>
  <c r="J8" i="19"/>
  <c r="N10" i="19"/>
  <c r="L13" i="19"/>
  <c r="J6" i="19"/>
  <c r="R52" i="19"/>
  <c r="X51" i="19"/>
  <c r="T43" i="19"/>
  <c r="Z29" i="19"/>
  <c r="R27" i="19"/>
  <c r="R32" i="19"/>
  <c r="P18" i="19"/>
  <c r="J20" i="19"/>
  <c r="AH17" i="19"/>
  <c r="AK21" i="19"/>
  <c r="AI26" i="19"/>
  <c r="AI30" i="19"/>
  <c r="AI34" i="19"/>
  <c r="AJ38" i="19"/>
  <c r="AJ42" i="19"/>
  <c r="AJ44" i="19"/>
  <c r="AJ48" i="19"/>
  <c r="AK52" i="19"/>
  <c r="AK8" i="19"/>
  <c r="AK12" i="19"/>
  <c r="AK6" i="19"/>
  <c r="AB36" i="19"/>
  <c r="AF43" i="19"/>
  <c r="AF49" i="19"/>
  <c r="AB17" i="19"/>
  <c r="AB20" i="19"/>
  <c r="AB23" i="19"/>
  <c r="X6" i="19"/>
  <c r="X8" i="19"/>
  <c r="X10" i="19"/>
  <c r="Z13" i="19"/>
  <c r="V15" i="19"/>
  <c r="L11" i="19"/>
  <c r="J14" i="19"/>
  <c r="T47" i="19"/>
  <c r="P52" i="19"/>
  <c r="L46" i="19"/>
  <c r="N51" i="19"/>
  <c r="L38" i="19"/>
  <c r="N42" i="19"/>
  <c r="X46" i="19"/>
  <c r="Z50" i="19"/>
  <c r="X55" i="19"/>
  <c r="T38" i="19"/>
  <c r="V40" i="19"/>
  <c r="X42" i="19"/>
  <c r="T45" i="19"/>
  <c r="X29" i="19"/>
  <c r="Z33" i="19"/>
  <c r="P27" i="19"/>
  <c r="R29" i="19"/>
  <c r="J32" i="19"/>
  <c r="R34" i="19"/>
  <c r="T17" i="19"/>
  <c r="P22" i="19"/>
  <c r="L19" i="19"/>
  <c r="J24" i="19"/>
  <c r="AJ16" i="19"/>
  <c r="AH19" i="19"/>
  <c r="AI21" i="19"/>
  <c r="AK23" i="19"/>
  <c r="AM25" i="19"/>
  <c r="AM27" i="19"/>
  <c r="AM29" i="19"/>
  <c r="AM31" i="19"/>
  <c r="AM33" i="19"/>
  <c r="AM35" i="19"/>
  <c r="AM37" i="19"/>
  <c r="AI40" i="19"/>
  <c r="AI42" i="19"/>
  <c r="AI44" i="19"/>
  <c r="AI46" i="19"/>
  <c r="AI48" i="19"/>
  <c r="AI50" i="19"/>
  <c r="AI52" i="19"/>
  <c r="AJ54" i="19"/>
  <c r="AJ8" i="19"/>
  <c r="AJ10" i="19"/>
  <c r="AJ12" i="19"/>
  <c r="AJ14" i="19"/>
  <c r="AJ6" i="19"/>
  <c r="AB27" i="19"/>
  <c r="AD31" i="19"/>
  <c r="AD35" i="19"/>
  <c r="AD39" i="19"/>
  <c r="AD43" i="19"/>
  <c r="AD46" i="19"/>
  <c r="AD49" i="19"/>
  <c r="AD52" i="19"/>
  <c r="AF55" i="19"/>
  <c r="Z17" i="19"/>
  <c r="AF18" i="19"/>
  <c r="Z20" i="19"/>
  <c r="AF21" i="19"/>
  <c r="Z23" i="19"/>
  <c r="AF24" i="19"/>
  <c r="V6" i="19"/>
  <c r="V7" i="19"/>
  <c r="V8" i="19"/>
  <c r="V9" i="19"/>
  <c r="V10" i="19"/>
  <c r="V11" i="19"/>
  <c r="V12" i="19"/>
  <c r="X13" i="19"/>
  <c r="V14" i="19"/>
  <c r="T15" i="19"/>
  <c r="L8" i="19"/>
  <c r="J11" i="19"/>
  <c r="N13" i="19"/>
  <c r="L6" i="19"/>
  <c r="P48" i="19"/>
  <c r="N47" i="19"/>
  <c r="L52" i="19"/>
  <c r="N38" i="19"/>
  <c r="J44" i="19"/>
  <c r="Z46" i="19"/>
  <c r="T36" i="19"/>
  <c r="V38" i="19"/>
  <c r="X40" i="19"/>
  <c r="X45" i="19"/>
  <c r="V35" i="19"/>
  <c r="J30" i="19"/>
  <c r="T34" i="19"/>
  <c r="R23" i="19"/>
  <c r="L24" i="19"/>
  <c r="AI19" i="19"/>
  <c r="AI24" i="19"/>
  <c r="AI28" i="19"/>
  <c r="AI32" i="19"/>
  <c r="AI36" i="19"/>
  <c r="AJ40" i="19"/>
  <c r="AJ46" i="19"/>
  <c r="AJ50" i="19"/>
  <c r="AK54" i="19"/>
  <c r="AK10" i="19"/>
  <c r="AK14" i="19"/>
  <c r="AB28" i="19"/>
  <c r="AB32" i="19"/>
  <c r="AB40" i="19"/>
  <c r="AF46" i="19"/>
  <c r="AB53" i="19"/>
  <c r="V16" i="19"/>
  <c r="V19" i="19"/>
  <c r="V22" i="19"/>
  <c r="X25" i="19"/>
  <c r="X7" i="19"/>
  <c r="X9" i="19"/>
  <c r="X11" i="19"/>
  <c r="Z12" i="19"/>
  <c r="X14" i="19"/>
  <c r="N8" i="19"/>
  <c r="N6" i="19"/>
  <c r="R48" i="19"/>
  <c r="P55" i="19"/>
  <c r="J53" i="19"/>
  <c r="N41" i="19"/>
  <c r="V48" i="19"/>
  <c r="V36" i="19"/>
  <c r="Z39" i="19"/>
  <c r="Z43" i="19"/>
  <c r="X28" i="19"/>
  <c r="L26" i="19"/>
  <c r="L30" i="19"/>
  <c r="P33" i="19"/>
  <c r="P20" i="19"/>
  <c r="T25" i="19"/>
  <c r="N16" i="19"/>
  <c r="AK19" i="19"/>
  <c r="AM22" i="19"/>
  <c r="AK26" i="19"/>
  <c r="AK29" i="19"/>
  <c r="AH33" i="19"/>
  <c r="AK36" i="19"/>
  <c r="AI39" i="19"/>
  <c r="AM42" i="19"/>
  <c r="AL45" i="19"/>
  <c r="AI49" i="19"/>
  <c r="AM52" i="19"/>
  <c r="AK55" i="19"/>
  <c r="AH11" i="19"/>
  <c r="AM13" i="19"/>
  <c r="AL7" i="19"/>
  <c r="AD32" i="19"/>
  <c r="AF37" i="19"/>
  <c r="AD44" i="19"/>
  <c r="AF48" i="19"/>
  <c r="AB54" i="19"/>
  <c r="AD17" i="19"/>
  <c r="AF19" i="19"/>
  <c r="AB22" i="19"/>
  <c r="AB24" i="19"/>
  <c r="AD6" i="19"/>
  <c r="Z8" i="19"/>
  <c r="P10" i="19"/>
  <c r="AD11" i="19"/>
  <c r="R13" i="19"/>
  <c r="AD14" i="19"/>
  <c r="J9" i="19"/>
  <c r="N12" i="19"/>
  <c r="N7" i="19"/>
  <c r="R49" i="19"/>
  <c r="L48" i="19"/>
  <c r="J55" i="19"/>
  <c r="J45" i="19"/>
  <c r="V50" i="19"/>
  <c r="P37" i="19"/>
  <c r="P41" i="19"/>
  <c r="T44" i="19"/>
  <c r="X31" i="19"/>
  <c r="R26" i="19"/>
  <c r="J31" i="19"/>
  <c r="J35" i="19"/>
  <c r="T20" i="19"/>
  <c r="N20" i="19"/>
  <c r="N17" i="19"/>
  <c r="AM19" i="19"/>
  <c r="AJ24" i="19"/>
  <c r="AH27" i="19"/>
  <c r="AK30" i="19"/>
  <c r="AK33" i="19"/>
  <c r="AH37" i="19"/>
  <c r="AK40" i="19"/>
  <c r="AI43" i="19"/>
  <c r="AM46" i="19"/>
  <c r="AL49" i="19"/>
  <c r="AI53" i="19"/>
  <c r="AM8" i="19"/>
  <c r="AL11" i="19"/>
  <c r="AI15" i="19"/>
  <c r="AB26" i="19"/>
  <c r="AD33" i="19"/>
  <c r="AD40" i="19"/>
  <c r="AD45" i="19"/>
  <c r="AF50" i="19"/>
  <c r="AF54" i="19"/>
  <c r="V18" i="19"/>
  <c r="AD20" i="19"/>
  <c r="AF22" i="19"/>
  <c r="AB25" i="19"/>
  <c r="P7" i="19"/>
  <c r="AD8" i="19"/>
  <c r="Z10" i="19"/>
  <c r="P12" i="19"/>
  <c r="AD13" i="19"/>
  <c r="P15" i="19"/>
  <c r="N9" i="19"/>
  <c r="L14" i="19"/>
  <c r="T50" i="19"/>
  <c r="N48" i="19"/>
  <c r="L55" i="19"/>
  <c r="L45" i="19"/>
  <c r="Z51" i="19"/>
  <c r="R37" i="19"/>
  <c r="X41" i="19"/>
  <c r="V44" i="19"/>
  <c r="V32" i="19"/>
  <c r="J28" i="19"/>
  <c r="N31" i="19"/>
  <c r="N35" i="19"/>
  <c r="R21" i="19"/>
  <c r="L21" i="19"/>
  <c r="AI17" i="19"/>
  <c r="AK20" i="19"/>
  <c r="AK24" i="19"/>
  <c r="AI27" i="19"/>
  <c r="AM30" i="19"/>
  <c r="AJ34" i="19"/>
  <c r="AI37" i="19"/>
  <c r="AM40" i="19"/>
  <c r="AL43" i="19"/>
  <c r="AI47" i="19"/>
  <c r="AM50" i="19"/>
  <c r="AK53" i="19"/>
  <c r="AH9" i="19"/>
  <c r="P49" i="19"/>
  <c r="T55" i="19"/>
  <c r="N53" i="19"/>
  <c r="L44" i="19"/>
  <c r="X49" i="19"/>
  <c r="X36" i="19"/>
  <c r="P40" i="19"/>
  <c r="P44" i="19"/>
  <c r="V30" i="19"/>
  <c r="N26" i="19"/>
  <c r="T30" i="19"/>
  <c r="R33" i="19"/>
  <c r="R20" i="19"/>
  <c r="L20" i="19"/>
  <c r="L17" i="19"/>
  <c r="AL19" i="19"/>
  <c r="AH23" i="19"/>
  <c r="AM26" i="19"/>
  <c r="AJ30" i="19"/>
  <c r="AI33" i="19"/>
  <c r="AM36" i="19"/>
  <c r="AK39" i="19"/>
  <c r="AH43" i="19"/>
  <c r="AK46" i="19"/>
  <c r="AK49" i="19"/>
  <c r="AH53" i="19"/>
  <c r="AL55" i="19"/>
  <c r="AI11" i="19"/>
  <c r="AM14" i="19"/>
  <c r="AM7" i="19"/>
  <c r="AF32" i="19"/>
  <c r="AF38" i="19"/>
  <c r="AB45" i="19"/>
  <c r="AD50" i="19"/>
  <c r="AD54" i="19"/>
  <c r="AF17" i="19"/>
  <c r="V20" i="19"/>
  <c r="AD22" i="19"/>
  <c r="Z25" i="19"/>
  <c r="AF6" i="19"/>
  <c r="AB8" i="19"/>
  <c r="R10" i="19"/>
  <c r="AF11" i="19"/>
  <c r="AB13" i="19"/>
  <c r="AF14" i="19"/>
  <c r="L9" i="19"/>
  <c r="J13" i="19"/>
  <c r="P51" i="19"/>
  <c r="J49" i="19"/>
  <c r="J39" i="19"/>
  <c r="N45" i="19"/>
  <c r="V53" i="19"/>
  <c r="T37" i="19"/>
  <c r="Z41" i="19"/>
  <c r="Z45" i="19"/>
  <c r="X32" i="19"/>
  <c r="L28" i="19"/>
  <c r="P31" i="19"/>
  <c r="P35" i="19"/>
  <c r="P24" i="19"/>
  <c r="N22" i="19"/>
  <c r="AK17" i="19"/>
  <c r="AM20" i="19"/>
  <c r="AM24" i="19"/>
  <c r="AJ28" i="19"/>
  <c r="AI31" i="19"/>
  <c r="AM34" i="19"/>
  <c r="AK37" i="19"/>
  <c r="AH41" i="19"/>
  <c r="AK44" i="19"/>
  <c r="AK47" i="19"/>
  <c r="AH51" i="19"/>
  <c r="AL53" i="19"/>
  <c r="AI9" i="19"/>
  <c r="AM12" i="19"/>
  <c r="AL15" i="19"/>
  <c r="AF28" i="19"/>
  <c r="AB34" i="19"/>
  <c r="AD41" i="19"/>
  <c r="AB47" i="19"/>
  <c r="AD51" i="19"/>
  <c r="Z16" i="19"/>
  <c r="AB18" i="19"/>
  <c r="X21" i="19"/>
  <c r="AF23" i="19"/>
  <c r="AF25" i="19"/>
  <c r="AB7" i="19"/>
  <c r="R9" i="19"/>
  <c r="AF10" i="19"/>
  <c r="AB12" i="19"/>
  <c r="P14" i="19"/>
  <c r="Z15" i="19"/>
  <c r="L10" i="19"/>
  <c r="J15" i="19"/>
  <c r="P53" i="19"/>
  <c r="N49" i="19"/>
  <c r="L40" i="19"/>
  <c r="L36" i="19"/>
  <c r="X53" i="19"/>
  <c r="X38" i="19"/>
  <c r="P42" i="19"/>
  <c r="V26" i="19"/>
  <c r="Z32" i="19"/>
  <c r="N28" i="19"/>
  <c r="T32" i="19"/>
  <c r="R16" i="19"/>
  <c r="R24" i="19"/>
  <c r="J23" i="19"/>
  <c r="AL17" i="19"/>
  <c r="AL21" i="19"/>
  <c r="AH25" i="19"/>
  <c r="AK28" i="19"/>
  <c r="AK31" i="19"/>
  <c r="AH35" i="19"/>
  <c r="AK38" i="19"/>
  <c r="AI41" i="19"/>
  <c r="AM44" i="19"/>
  <c r="AL47" i="19"/>
  <c r="AI51" i="19"/>
  <c r="AM54" i="19"/>
  <c r="AK9" i="19"/>
  <c r="AH13" i="19"/>
  <c r="AM15" i="19"/>
  <c r="AD29" i="19"/>
  <c r="AD36" i="19"/>
  <c r="AB42" i="19"/>
  <c r="AF47" i="19"/>
  <c r="AF51" i="19"/>
  <c r="AB16" i="19"/>
  <c r="X19" i="19"/>
  <c r="Z21" i="19"/>
  <c r="V24" i="19"/>
  <c r="P6" i="19"/>
  <c r="AD7" i="19"/>
  <c r="Z9" i="19"/>
  <c r="P11" i="19"/>
  <c r="AD12" i="19"/>
  <c r="R14" i="19"/>
  <c r="AB15" i="19"/>
  <c r="N11" i="19"/>
  <c r="L15" i="19"/>
  <c r="R54" i="19"/>
  <c r="J50" i="19"/>
  <c r="J41" i="19"/>
  <c r="X47" i="19"/>
  <c r="V54" i="19"/>
  <c r="P39" i="19"/>
  <c r="T42" i="19"/>
  <c r="Z26" i="19"/>
  <c r="X35" i="19"/>
  <c r="J29" i="19"/>
  <c r="J33" i="19"/>
  <c r="T16" i="19"/>
  <c r="T24" i="19"/>
  <c r="N24" i="19"/>
  <c r="AM17" i="19"/>
  <c r="AJ22" i="19"/>
  <c r="AI25" i="19"/>
  <c r="AM28" i="19"/>
  <c r="AJ32" i="19"/>
  <c r="AI35" i="19"/>
  <c r="AM38" i="19"/>
  <c r="T54" i="19"/>
  <c r="J26" i="19"/>
  <c r="AJ26" i="19"/>
  <c r="AK45" i="19"/>
  <c r="AM10" i="19"/>
  <c r="AF29" i="19"/>
  <c r="AF45" i="19"/>
  <c r="AF16" i="19"/>
  <c r="X24" i="19"/>
  <c r="P9" i="19"/>
  <c r="P13" i="19"/>
  <c r="J12" i="19"/>
  <c r="X54" i="19"/>
  <c r="AK15" i="19"/>
  <c r="AD53" i="19"/>
  <c r="AB6" i="19"/>
  <c r="X15" i="19"/>
  <c r="R39" i="19"/>
  <c r="AK41" i="19"/>
  <c r="AI7" i="19"/>
  <c r="AF53" i="19"/>
  <c r="Z7" i="19"/>
  <c r="AD15" i="19"/>
  <c r="AI18" i="19"/>
  <c r="AJ7" i="19"/>
  <c r="X16" i="19"/>
  <c r="AF7" i="19"/>
  <c r="AF15" i="19"/>
  <c r="V28" i="19"/>
  <c r="AH45" i="19"/>
  <c r="AM9" i="19"/>
  <c r="AD28" i="19"/>
  <c r="AD16" i="19"/>
  <c r="R8" i="19"/>
  <c r="J10" i="19"/>
  <c r="N52" i="19"/>
  <c r="N29" i="19"/>
  <c r="AH29" i="19"/>
  <c r="AK48" i="19"/>
  <c r="AM11" i="19"/>
  <c r="AB30" i="19"/>
  <c r="AB48" i="19"/>
  <c r="X18" i="19"/>
  <c r="Z24" i="19"/>
  <c r="AB9" i="19"/>
  <c r="AF13" i="19"/>
  <c r="L12" i="19"/>
  <c r="T18" i="19"/>
  <c r="AK35" i="19"/>
  <c r="AK51" i="19"/>
  <c r="AL13" i="19"/>
  <c r="AF36" i="19"/>
  <c r="AB19" i="19"/>
  <c r="AD10" i="19"/>
  <c r="N15" i="19"/>
  <c r="R25" i="19"/>
  <c r="AH39" i="19"/>
  <c r="AL51" i="19"/>
  <c r="AD37" i="19"/>
  <c r="AF20" i="19"/>
  <c r="R11" i="19"/>
  <c r="L7" i="19"/>
  <c r="J16" i="19"/>
  <c r="AH55" i="19"/>
  <c r="AF40" i="19"/>
  <c r="AB21" i="19"/>
  <c r="AB11" i="19"/>
  <c r="X43" i="19"/>
  <c r="AK42" i="19"/>
  <c r="AI55" i="19"/>
  <c r="AF42" i="19"/>
  <c r="X22" i="19"/>
  <c r="R12" i="19"/>
  <c r="AK22" i="19"/>
  <c r="AB44" i="19"/>
  <c r="V23" i="19"/>
  <c r="AF12" i="19"/>
  <c r="L41" i="19"/>
  <c r="N33" i="19"/>
  <c r="AK32" i="19"/>
  <c r="AH49" i="19"/>
  <c r="AK13" i="19"/>
  <c r="AF33" i="19"/>
  <c r="AD48" i="19"/>
  <c r="Z19" i="19"/>
  <c r="AD25" i="19"/>
  <c r="AF9" i="19"/>
  <c r="Z14" i="19"/>
  <c r="N14" i="19"/>
  <c r="Z47" i="19"/>
  <c r="AB51" i="19"/>
  <c r="Z6" i="19"/>
  <c r="AB14" i="19"/>
  <c r="H210" i="13"/>
  <c r="L30" i="18" l="1"/>
  <c r="AJ6" i="18"/>
  <c r="L14" i="18"/>
  <c r="L6" i="18"/>
  <c r="AH7" i="19" l="1"/>
  <c r="J17" i="19"/>
  <c r="J37" i="19"/>
  <c r="J7" i="19"/>
  <c r="K37" i="19" l="1"/>
  <c r="K1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<sst xmlns="http://schemas.openxmlformats.org/spreadsheetml/2006/main" count="412" uniqueCount="283">
  <si>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</si>
  <si>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</si>
  <si>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</si>
  <si>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</si>
  <si>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</si>
  <si>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</si>
  <si>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</si>
  <si>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</si>
  <si>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</si>
  <si>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</si>
  <si>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</si>
  <si>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</si>
  <si>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</si>
  <si>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</si>
  <si>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</si>
  <si>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</si>
  <si>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</si>
  <si>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</si>
  <si>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</si>
  <si>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</si>
  <si>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</si>
  <si>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</si>
  <si>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</si>
  <si>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</si>
  <si>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</si>
  <si>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</si>
  <si>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</si>
  <si>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</si>
  <si>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</si>
  <si>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</si>
  <si>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</si>
  <si>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</si>
  <si>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</si>
  <si>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</si>
  <si>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</si>
  <si>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</si>
  <si>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</si>
  <si>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</si>
  <si>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</si>
  <si>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</si>
  <si>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</si>
  <si>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</si>
  <si>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</si>
  <si>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</si>
  <si>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</si>
  <si>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</si>
  <si>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</si>
  <si>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</si>
  <si>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</si>
  <si>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</si>
  <si>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</si>
  <si>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</si>
  <si>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</si>
  <si>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</si>
  <si>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</si>
  <si>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</si>
  <si>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</si>
  <si>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</si>
  <si>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</si>
  <si>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</si>
  <si>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</si>
  <si>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</si>
  <si>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</si>
  <si>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</si>
  <si>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</si>
  <si>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</si>
  <si>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</si>
  <si>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GESTIÓN AMBIENTAL</t>
  </si>
  <si>
    <t>Objetivo:</t>
  </si>
  <si>
    <t>Promover una gestión ambiental institucional responsable que propenda por alcanzar paulatinamente una sostenibilidad ambiental en cumplimiento de la normatividad ambiental vigente aplicable y la prevención de impactos ambientales en el área de influencia directa de la ETITC</t>
  </si>
  <si>
    <t>Alcance:</t>
  </si>
  <si>
    <t>Aplica para todos los procesos del Sistema de Integrado de Gestión de la Institución, desde la planificación del sistema hasta la mejora y efectividad de las acciones desarrolladas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</si>
  <si>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</si>
  <si>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</si>
  <si>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</si>
  <si>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</si>
  <si>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</si>
  <si>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</si>
  <si>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</si>
  <si>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</si>
  <si>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</si>
  <si>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</si>
  <si>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</si>
  <si>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</si>
  <si>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</si>
  <si>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</si>
  <si>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</si>
  <si>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</si>
  <si>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</si>
  <si>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</si>
  <si>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</si>
  <si>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</si>
  <si>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</si>
  <si>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</si>
  <si>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</si>
  <si>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</si>
  <si>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</si>
  <si>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</si>
  <si>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</si>
  <si>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</si>
  <si>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</si>
  <si>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</si>
  <si>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</si>
  <si>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</si>
  <si>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</si>
  <si>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</si>
  <si>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Ambiental</t>
  </si>
  <si>
    <t>Procesos</t>
  </si>
  <si>
    <t>Económico y Reputacional</t>
  </si>
  <si>
    <t xml:space="preserve">Multas o sanciones a la entidad </t>
  </si>
  <si>
    <t>Fallas en la ejecución de actividades propuestas en los Programas Ambientales.</t>
  </si>
  <si>
    <t>Posibilidad de afectación económica y reputacional por multas o sanciones a la entidad derivadas de las fallas en la ejecución de las actividades propuestas en los Programas Ambientales.</t>
  </si>
  <si>
    <t>Ejecucion y Administracion de procesos</t>
  </si>
  <si>
    <t>Servicios</t>
  </si>
  <si>
    <t>NA</t>
  </si>
  <si>
    <t xml:space="preserve">     Entre 10 y 50 SMLMV </t>
  </si>
  <si>
    <t>Preventivo</t>
  </si>
  <si>
    <t>Manual</t>
  </si>
  <si>
    <t>Sin Documentar</t>
  </si>
  <si>
    <t>Aleatoria</t>
  </si>
  <si>
    <t>Sin Registro</t>
  </si>
  <si>
    <t>Reducir (mitigar)</t>
  </si>
  <si>
    <t>Líder de Gestión Ambiental</t>
  </si>
  <si>
    <t>En curso</t>
  </si>
  <si>
    <t>Infraestructura</t>
  </si>
  <si>
    <t>Falta de gestión para la prevención y preparación para la atención de situaciones de emergencias ambientales</t>
  </si>
  <si>
    <t xml:space="preserve">     El riesgo afecta la imagen de la entidad internamente, de conocimiento general, nivel interno, de junta dircetiva y accionistas y/o de provedores</t>
  </si>
  <si>
    <t>Documentado</t>
  </si>
  <si>
    <t>Continua</t>
  </si>
  <si>
    <t>Con Registro</t>
  </si>
  <si>
    <t>CLASIF. DE CONFIDENCIALIDAD</t>
  </si>
  <si>
    <t>IPB</t>
  </si>
  <si>
    <t>CLASIF. DE INTEGRIDAD</t>
  </si>
  <si>
    <t>A</t>
  </si>
  <si>
    <t>CLASIF. DE DISPONIBILIDAD</t>
  </si>
  <si>
    <t xml:space="preserve">Tipo </t>
  </si>
  <si>
    <t>Activo de información</t>
  </si>
  <si>
    <t>Criterio</t>
  </si>
  <si>
    <t>Evento externo</t>
  </si>
  <si>
    <t>Hardware</t>
  </si>
  <si>
    <t>Confidencialidad</t>
  </si>
  <si>
    <t>Corrupción</t>
  </si>
  <si>
    <t>Financiero</t>
  </si>
  <si>
    <t>Software</t>
  </si>
  <si>
    <t>Disponibilidad</t>
  </si>
  <si>
    <t>Estratégico</t>
  </si>
  <si>
    <t>Integridad</t>
  </si>
  <si>
    <t>Documental</t>
  </si>
  <si>
    <t>Gestión</t>
  </si>
  <si>
    <t>Talento humano</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</si>
  <si>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</si>
  <si>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</si>
  <si>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</si>
  <si>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</si>
  <si>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</si>
  <si>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</si>
  <si>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</si>
  <si>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</si>
  <si>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</si>
  <si>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</si>
  <si>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</si>
  <si>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</si>
  <si>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</si>
  <si>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</si>
  <si>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</si>
  <si>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</si>
  <si>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</si>
  <si>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</si>
  <si>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</si>
  <si>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</si>
  <si>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</si>
  <si>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</si>
  <si>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</si>
  <si>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</si>
  <si>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</si>
  <si>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</si>
  <si>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</si>
  <si>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</si>
  <si>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</si>
  <si>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</si>
  <si>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</si>
  <si>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</si>
  <si>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</si>
  <si>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</si>
  <si>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</si>
  <si>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</si>
  <si>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</si>
  <si>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</si>
  <si>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</si>
  <si>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</si>
  <si>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</si>
  <si>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</si>
  <si>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</si>
  <si>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</si>
  <si>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</si>
  <si>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</si>
  <si>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</si>
  <si>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</si>
  <si>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</si>
  <si>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</si>
  <si>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</si>
  <si>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</si>
  <si>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</si>
  <si>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</si>
  <si>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</si>
  <si>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</si>
  <si>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</si>
  <si>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</si>
  <si>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</si>
  <si>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</si>
  <si>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</si>
  <si>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</si>
  <si>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</si>
  <si>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</si>
  <si>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</si>
  <si>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</si>
  <si>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</si>
  <si>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</si>
  <si>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</si>
  <si>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</si>
  <si>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</si>
  <si>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</si>
  <si>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</si>
  <si>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</si>
  <si>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</si>
  <si>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</si>
  <si>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</si>
  <si>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</si>
  <si>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</si>
  <si>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</si>
  <si>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</si>
  <si>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</si>
  <si>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</si>
  <si>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</si>
  <si>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</si>
  <si>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</si>
  <si>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</si>
  <si>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</si>
  <si>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</si>
  <si>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</si>
  <si>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</si>
  <si>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</si>
  <si>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</si>
  <si>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</si>
  <si>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</si>
  <si>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</si>
  <si>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</si>
  <si>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</si>
  <si>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</si>
  <si>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</si>
  <si>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</si>
  <si>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</si>
  <si>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</si>
  <si>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</si>
  <si>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</si>
  <si>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</si>
  <si>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</si>
  <si>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</si>
  <si>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</si>
  <si>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</si>
  <si>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</si>
  <si>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 xml:space="preserve">El formato de la matriz GAM-FO-16 fue reemplazado por el GAM-FO-19 Seguimiento anual a programas ambientales. 
Se han desarrollado la mayoría de actividades según lo pactado en el cronograma de ejecución.
Sin embargo, está pendiente el avance de las siguientes actividades: 
Gestión integral de residuos: 1. Hacer seguimiento al cumplimiento al cumplimiento de los objetivos del PGIRESPEL.
Control de Emisión atmosférica y publicidad exterior visual: 1. Caracterización e identificación de las emisiones atmosféricas proveniente de los talleres de Modelaría y Metalistería. 2. Realizar seguimiento a los trámites actuales para el registro del PEV. 3 Realizar seguimiento a los resultados de la revisión técnico mecánica y de gases de los vehículos institucionales.  
El riesgo no se ha materializado
</t>
  </si>
  <si>
    <t xml:space="preserve">Se evidencia la comunicación permanente con el área de Seguridad y Salud en el Trabajo para adelantar actividades estratégicas, para adelantar la actualización del Plan de Emergencias. De igual manera se avanza en el estudio de Metodologías de evaluación de amenazas.
Se identificó la necesidad de ejecutar órdenes de compra para la adquisición de elementos que apoyen la mitigación los efectos posteriores un derrame de vertimientos. 
La profesional líder del área participado en las jornadas de capacitación, como parte de la brigada de energía (18.08.2023)
El riesgo no se ha materializado.
</t>
  </si>
  <si>
    <t xml:space="preserve">Evidencias </t>
  </si>
  <si>
    <t>N/A</t>
  </si>
  <si>
    <t>https://itceduco-my.sharepoint.com/:x:/g/personal/gestionambiental_itc_edu_co/Ebz448ZfBJBNlhMbRISvxmABoJP0wBLHhIymUNdCBzZyLQ?e=4%3a8oWVO9&amp;at=9</t>
  </si>
  <si>
    <t xml:space="preserve"> - Seguimiento trimestral documentado en el formato GAM-FO-19 SEGUIMIENTO A PROGRAMAS AMBIENTALES
- Seguimiento a tramites ambientales
- Comunicaciones con la Autoridad Ambiental cuando se requiera.</t>
  </si>
  <si>
    <t>g</t>
  </si>
  <si>
    <t>El líder de Gestión Ambiental debe velar por la ejecución de las actividades propuestas para el control de los Aspectos e Impactos Ambientales establecidos para cada Programa Ambiental.</t>
  </si>
  <si>
    <r>
      <t xml:space="preserve">Se eliminó el formato GAM-FO-16 y se establece el formato GAM-FO-19 Seguimiento Anual a programas ambientales.
Se han desarrollado las actividades programadas para los programas Uso Eficiente de Agua, Uso Eficiente de Energía y Gestión integral de Residuos.
Se han adelantado los siguientes tramites ambientales:
- Reporte de libro de operaciones (Consumo de madera)
- Desistimiento de registro de publicidad exterior visual en vehículo OBI-094 ya que éste será dado de baja.
- Pago por concepto de Compensación forestal en el marco del Concepto Técnico 
-Reporte de Generación de RESPEL vigencia 2022.
- Reporte de caracterización de vertimientos vigencia 2022.
Se recibió visita de la Secretaría de Salud, en el marco del proceso de Autorregulación y se formuló Plan de Trabajo para subsanación de hallazgos, tanto para alimentos como para saneamiento básico y manejo de sustancias químicas. 
</t>
    </r>
    <r>
      <rPr>
        <sz val="14"/>
        <color theme="1"/>
        <rFont val="Arial Narrow"/>
        <family val="2"/>
      </rPr>
      <t xml:space="preserve">
</t>
    </r>
  </si>
  <si>
    <t>Posibilidad afectación económica y reputacional por multas o sanciones a la Entidad  por falta de gestión para la prevención y preparación para la atención de situaciones de emergencias ambientales tales como:  derrame de sustancia químicas, aceites industriales o combustible, fallas en el suministro de agua potable, escapes de gas natural, acumulación de residuos y afectaciones por situaciones derivadas de fenómenos metereologicos extremos.</t>
  </si>
  <si>
    <t>Ejecución y Administración de procesos</t>
  </si>
  <si>
    <t xml:space="preserve">     El riesgo afecta la imagen de la entidad internamente, de conocimiento general, nivel interno, de junta directiva y accionistas y/o de proveedores</t>
  </si>
  <si>
    <r>
      <t xml:space="preserve">El líder de Gestión Ambiental debe realizar las actividades necesarias para incluir los escenarios de emergencias ambientales en el Plan de Emergencias de la Entidad, abarcando la identificación de las amenazas y vulnerabilidad y los respectivos planes de respuesta para la prevención y respuesta de una eventual situación de emergencia.
</t>
    </r>
    <r>
      <rPr>
        <b/>
        <sz val="10"/>
        <color theme="1"/>
        <rFont val="Arial Narrow"/>
        <family val="2"/>
      </rPr>
      <t>Desviación del control:</t>
    </r>
    <r>
      <rPr>
        <sz val="10"/>
        <color theme="1"/>
        <rFont val="Arial Narrow"/>
        <family val="2"/>
      </rPr>
      <t xml:space="preserve"> En caso de que no se ejecute el control principal, se debe tomar las medidas correctivas inmediatas para la atención de la situación de emergencia que pueda implicar un impacto ambiental.</t>
    </r>
  </si>
  <si>
    <t>´- Comunicaciones con el área de SST.
- Plan de Emergencias actualizado con los escenarios y controles para emergencias ambientales.
En el manual del sistema de gestión ambiental se establece cómo se dará cumplimiento a este requisito.</t>
  </si>
  <si>
    <t>El líder de Gestión Ambiental debe solicitar la inclusión de los escenarios de emergencias ambientales en el Plan de Emergencias de la Entidad con apoyo del área de SST</t>
  </si>
  <si>
    <t>Líder de Gestión Ambiental
Líder SST</t>
  </si>
  <si>
    <t xml:space="preserve">A la fecha no se han presentado situaciones que representen una emergencia ambiental. 
Se están adelantando las actividades para actualización del Plan de Emergencias de la institución. 
Se apoyo la preparación de Estudios Previos para la compra de elementos para el manejo de posibles derrames de sustancias químicas. 
Se esta realizando la inspección a los Talleres y laboratorios para identificación de posibles escenarios de emergencias ambientales.  </t>
  </si>
  <si>
    <r>
      <rPr>
        <b/>
        <sz val="14"/>
        <rFont val="Arial Narrow"/>
        <family val="2"/>
      </rPr>
      <t>LÍDER DEL PROCESO:</t>
    </r>
    <r>
      <rPr>
        <sz val="14"/>
        <rFont val="Arial Narrow"/>
        <family val="2"/>
      </rPr>
      <t xml:space="preserve"> Nataly Sáchica Díaz</t>
    </r>
  </si>
  <si>
    <r>
      <t xml:space="preserve">El Líder de Gestión Ambiental debe planear, ejecutar y hacer seguimiento en su totalidad a las actividades propuestas para cada uno de los Programas Ambientales.
</t>
    </r>
    <r>
      <rPr>
        <b/>
        <sz val="10"/>
        <color theme="1"/>
        <rFont val="Arial Narrow"/>
        <family val="2"/>
      </rPr>
      <t xml:space="preserve">Desviación del control: </t>
    </r>
    <r>
      <rPr>
        <sz val="10"/>
        <color theme="1"/>
        <rFont val="Arial Narrow"/>
        <family val="2"/>
      </rPr>
      <t xml:space="preserve">En caso de que no se hayan ejecutado las acciones, en el tiempo planeado, se debe tomar una medida correctiva para solucionar y dar cumplimiento al requisito legal de forma inmediata. </t>
    </r>
  </si>
  <si>
    <t>Se observa la matriz de seguimiento a los programas ambientales en el formato GAM-FO-19, donde se evidencian las actividades en programas de agua del cual en el ultimo trimestre se presento un consumo de 2672 m2, energia eléctrica 105.450 kwhts, residuos aprovechables 2312kls generado por bajas, empaques de suministros, en puntos ecológicos 73kgs de materiales aprovechables, en cuanto a RESPEL 364.9 Kgs., para el programa de emisiones, no fue posible realizar la medición debido a que no se encontró proveedor que realizará las pruebas requeridas por la Entidad en el tema.
En cuanto a los seguimientos a trámites ambientales, se observa la matriz del cargue de los requerimientos ingresados en la Secretaria Distrital de Ambiente, con el útlimo reporte al 30 de octubre, reporte de actividades a concepto tecnico de manejo de arbolado reportado el 13 de octubre, evidenciando el registro de 47 radicados desde el mes de septiembre al 30 de octubre, mensualmente a través de esta plataforma se envia la respuesta correspondiente al acopio de llantas con su respectivo seguimiento por la profesional de Gestion Ambiental.
Comunicados adicionales a los reportes ingresados en la plataforma de la Secretaria Distrital de Ambiente no se han realizado, únicamente se encuentra pendiente la solicitud de devolución por publicidad exterior pagada para el bus blanco, el cual se encuentra en trámite de respuesta y visto bueno por la Secretaria Gral., acciones que se deben fortalecer para mitigar el riesgo en la siguiente vigencia.</t>
  </si>
  <si>
    <t>La profesional de gestion ambiental en conjunto con el profesiojnal de SST, trabajaron el plan de emergencias incluyendo el plan para derrames, evidenciado con el apoyo de ARL positiva, el 26 de septiembre la capacitación de 10 personas encargadas de manejar los talleres y laboratorios,  para el manejo del  kit de control de derrames adquiridos, estibas para contención de derrames, absorbentes biodegradables y carretilla (elementos adquiridos por la tienda virtual), asi como, para el manejo de residuos peligrosos, se ejecuto la orden de compra 113215 del 17 de julio en la cual se adquirieron los kits ateriormente mencionados, adicionalmente fue suscrito el contrato No. 289-2023, con Intersuministros GIJ SAS, para la compra de elementos dirigidos a los laboratorios de la Entidad.
Adicionalmente fue realizada la capacitación en emergencias de manera práctica en cota el 18 de agosto en la cual participaron 30 personas.
El documento plan de emergencias se evidencia su publicacion en el portal web Institucional en el micrositio de SST, identificado con vel codigo SST-F0-19, version 3  de agosto de 2022.
Se evidenció que en el numeral 8.2 fueron incluidos la preparacion y respuesta ante emergencias relacionando el plan de emergencias publicado por SST. Acciones que permiten mitigar el riesgo identificado.</t>
  </si>
  <si>
    <t>Fecha de actualización  09/11/2023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</si>
</sst>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sz val="14"/>
      <color theme="1"/>
      <name val="Arial Narrow"/>
      <family val="2"/>
    </font>
    <font>
      <b/>
      <sz val="10"/>
      <color theme="1"/>
      <name val="Arial Narrow"/>
      <family val="2"/>
    </font>
    <font>
      <u/>
      <sz val="11"/>
      <color theme="1"/>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37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1" fillId="0" borderId="21" xfId="0" applyFont="1" applyBorder="1" applyAlignment="1" applyProtection="1">
      <alignment vertical="top" wrapText="1"/>
      <protection locked="0"/>
    </xf>
    <xf numFmtId="0" fontId="1" fillId="0" borderId="21" xfId="0" applyFont="1" applyBorder="1" applyAlignment="1">
      <alignment vertical="top" wrapText="1"/>
    </xf>
    <xf numFmtId="0" fontId="1" fillId="0" borderId="21" xfId="0" applyFont="1" applyBorder="1" applyAlignment="1" applyProtection="1">
      <alignment horizontal="center" vertical="top"/>
      <protection locked="0"/>
    </xf>
    <xf numFmtId="0" fontId="4" fillId="0" borderId="21" xfId="0" applyFont="1" applyBorder="1" applyAlignment="1" applyProtection="1">
      <alignment horizontal="center" vertical="top" wrapText="1"/>
      <protection hidden="1"/>
    </xf>
    <xf numFmtId="9" fontId="1" fillId="0" borderId="21" xfId="0" applyNumberFormat="1" applyFont="1" applyBorder="1" applyAlignment="1" applyProtection="1">
      <alignment vertical="top" wrapText="1"/>
      <protection locked="0"/>
    </xf>
    <xf numFmtId="0" fontId="4" fillId="0" borderId="21" xfId="0" applyFont="1" applyBorder="1" applyAlignment="1" applyProtection="1">
      <alignment vertical="top" wrapText="1"/>
      <protection hidden="1"/>
    </xf>
    <xf numFmtId="9" fontId="1" fillId="0" borderId="21" xfId="0" applyNumberFormat="1" applyFont="1" applyBorder="1" applyAlignment="1" applyProtection="1">
      <alignment vertical="top" wrapText="1"/>
      <protection hidden="1"/>
    </xf>
    <xf numFmtId="0" fontId="4" fillId="0" borderId="21" xfId="0" applyFont="1" applyBorder="1" applyAlignment="1" applyProtection="1">
      <alignment vertical="top"/>
      <protection hidden="1"/>
    </xf>
    <xf numFmtId="0" fontId="1" fillId="0" borderId="21" xfId="0" applyFont="1" applyBorder="1" applyAlignment="1">
      <alignment horizontal="center" vertical="top"/>
    </xf>
    <xf numFmtId="0" fontId="6" fillId="0" borderId="21" xfId="0" quotePrefix="1" applyFont="1" applyBorder="1" applyAlignment="1" applyProtection="1">
      <alignment horizontal="justify" vertical="top" wrapText="1"/>
      <protection locked="0"/>
    </xf>
    <xf numFmtId="0" fontId="1" fillId="0" borderId="21" xfId="0" applyFont="1" applyBorder="1" applyAlignment="1" applyProtection="1">
      <alignment horizontal="center" vertical="top"/>
      <protection hidden="1"/>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pplyProtection="1">
      <alignment horizontal="center" vertical="top" wrapText="1"/>
      <protection locked="0"/>
    </xf>
    <xf numFmtId="14" fontId="1" fillId="0" borderId="21" xfId="0" applyNumberFormat="1" applyFont="1" applyBorder="1" applyAlignment="1" applyProtection="1">
      <alignment horizontal="center" vertical="top"/>
      <protection locked="0"/>
    </xf>
    <xf numFmtId="9"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top" wrapText="1"/>
      <protection locked="0"/>
    </xf>
    <xf numFmtId="0" fontId="1" fillId="0" borderId="0" xfId="0" applyFont="1" applyAlignment="1">
      <alignment horizontal="left" vertical="center" wrapText="1"/>
    </xf>
    <xf numFmtId="0" fontId="60" fillId="7" borderId="21" xfId="0" applyFont="1" applyFill="1" applyBorder="1" applyAlignment="1">
      <alignment horizontal="center" vertical="center" textRotation="90"/>
    </xf>
    <xf numFmtId="0" fontId="65" fillId="0" borderId="74" xfId="0" applyFont="1" applyBorder="1" applyAlignment="1">
      <alignment horizontal="center" vertical="center" wrapText="1"/>
    </xf>
    <xf numFmtId="0" fontId="35" fillId="15" borderId="33"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69" fillId="0" borderId="21" xfId="5" applyFont="1" applyBorder="1" applyAlignment="1" applyProtection="1">
      <alignment horizontal="left" vertical="top" wrapText="1"/>
      <protection locked="0"/>
    </xf>
    <xf numFmtId="0" fontId="1" fillId="0" borderId="21" xfId="0" applyFont="1" applyBorder="1" applyAlignment="1" applyProtection="1">
      <alignment horizontal="left" vertical="center" wrapText="1"/>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60" fillId="7" borderId="22" xfId="0" applyFont="1" applyFill="1" applyBorder="1" applyAlignment="1">
      <alignment horizontal="center" vertical="center"/>
    </xf>
    <xf numFmtId="0" fontId="61" fillId="0" borderId="72" xfId="0" applyFont="1" applyBorder="1" applyAlignment="1">
      <alignment horizontal="left" vertical="center" wrapText="1"/>
    </xf>
    <xf numFmtId="0" fontId="61" fillId="0" borderId="71" xfId="0" applyFont="1" applyBorder="1" applyAlignment="1">
      <alignment horizontal="left" vertical="center"/>
    </xf>
    <xf numFmtId="0" fontId="61" fillId="0" borderId="73" xfId="0" applyFont="1" applyBorder="1" applyAlignment="1">
      <alignment horizontal="left" vertical="center"/>
    </xf>
    <xf numFmtId="0" fontId="61" fillId="0" borderId="72" xfId="0" applyFont="1" applyBorder="1" applyAlignment="1">
      <alignment horizontal="left" vertical="center"/>
    </xf>
    <xf numFmtId="0" fontId="60" fillId="7" borderId="21" xfId="0" applyFont="1" applyFill="1" applyBorder="1" applyAlignment="1">
      <alignment horizontal="center" vertical="center" textRotation="90" wrapText="1"/>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7"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3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29143</xdr:colOff>
      <xdr:row>0</xdr:row>
      <xdr:rowOff>0</xdr:rowOff>
    </xdr:from>
    <xdr:to>
      <xdr:col>2</xdr:col>
      <xdr:colOff>533977</xdr:colOff>
      <xdr:row>2</xdr:row>
      <xdr:rowOff>14432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0393" y="0"/>
          <a:ext cx="504834" cy="43295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TRIZ%20DE%20RIESGOS%20GESTI&#211;N%20AMBIENTA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8" dataDxfId="37">
  <autoFilter ref="B209:C219" xr:uid="{00000000-0009-0000-0100-000001000000}"/>
  <tableColumns count="2">
    <tableColumn id="1" xr3:uid="{00000000-0010-0000-0000-000001000000}" name="Criterios" dataDxfId="36"/>
    <tableColumn id="2" xr3:uid="{00000000-0010-0000-0000-000002000000}" name="Subcriterios" dataDxfId="3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file:///C:\:x:\g\personal\gestionambiental_itc_edu_co\Ebz448ZfBJBNlhMbRISvxmABoJP0wBLHhIymUNdCBzZyLQ%3fe=4:8oWVO9&amp;at=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6" t="s">
        <v>0</v>
      </c>
      <c r="C2" s="177"/>
      <c r="D2" s="177"/>
      <c r="E2" s="177"/>
      <c r="F2" s="177"/>
      <c r="G2" s="177"/>
      <c r="H2" s="178"/>
    </row>
    <row r="3" spans="2:8" x14ac:dyDescent="0.25">
      <c r="B3" s="71"/>
      <c r="C3" s="72"/>
      <c r="D3" s="72"/>
      <c r="E3" s="72"/>
      <c r="F3" s="72"/>
      <c r="G3" s="72"/>
      <c r="H3" s="73"/>
    </row>
    <row r="4" spans="2:8" ht="63" customHeight="1" x14ac:dyDescent="0.25">
      <c r="B4" s="179" t="s">
        <v>1</v>
      </c>
      <c r="C4" s="180"/>
      <c r="D4" s="180"/>
      <c r="E4" s="180"/>
      <c r="F4" s="180"/>
      <c r="G4" s="180"/>
      <c r="H4" s="181"/>
    </row>
    <row r="5" spans="2:8" ht="63" customHeight="1" x14ac:dyDescent="0.25">
      <c r="B5" s="182"/>
      <c r="C5" s="183"/>
      <c r="D5" s="183"/>
      <c r="E5" s="183"/>
      <c r="F5" s="183"/>
      <c r="G5" s="183"/>
      <c r="H5" s="184"/>
    </row>
    <row r="6" spans="2:8" ht="16.5" x14ac:dyDescent="0.25">
      <c r="B6" s="185" t="s">
        <v>2</v>
      </c>
      <c r="C6" s="186"/>
      <c r="D6" s="186"/>
      <c r="E6" s="186"/>
      <c r="F6" s="186"/>
      <c r="G6" s="186"/>
      <c r="H6" s="187"/>
    </row>
    <row r="7" spans="2:8" ht="95.25" customHeight="1" x14ac:dyDescent="0.25">
      <c r="B7" s="195" t="s">
        <v>3</v>
      </c>
      <c r="C7" s="196"/>
      <c r="D7" s="196"/>
      <c r="E7" s="196"/>
      <c r="F7" s="196"/>
      <c r="G7" s="196"/>
      <c r="H7" s="197"/>
    </row>
    <row r="8" spans="2:8" ht="16.5" x14ac:dyDescent="0.25">
      <c r="B8" s="103"/>
      <c r="C8" s="104"/>
      <c r="D8" s="104"/>
      <c r="E8" s="104"/>
      <c r="F8" s="104"/>
      <c r="G8" s="104"/>
      <c r="H8" s="105"/>
    </row>
    <row r="9" spans="2:8" ht="16.5" customHeight="1" x14ac:dyDescent="0.25">
      <c r="B9" s="188" t="s">
        <v>4</v>
      </c>
      <c r="C9" s="189"/>
      <c r="D9" s="189"/>
      <c r="E9" s="189"/>
      <c r="F9" s="189"/>
      <c r="G9" s="189"/>
      <c r="H9" s="190"/>
    </row>
    <row r="10" spans="2:8" ht="44.25" customHeight="1" x14ac:dyDescent="0.25">
      <c r="B10" s="188"/>
      <c r="C10" s="189"/>
      <c r="D10" s="189"/>
      <c r="E10" s="189"/>
      <c r="F10" s="189"/>
      <c r="G10" s="189"/>
      <c r="H10" s="190"/>
    </row>
    <row r="11" spans="2:8" ht="15.75" thickBot="1" x14ac:dyDescent="0.3">
      <c r="B11" s="92"/>
      <c r="C11" s="95"/>
      <c r="D11" s="100"/>
      <c r="E11" s="101"/>
      <c r="F11" s="101"/>
      <c r="G11" s="102"/>
      <c r="H11" s="96"/>
    </row>
    <row r="12" spans="2:8" ht="15.75" thickTop="1" x14ac:dyDescent="0.25">
      <c r="B12" s="92"/>
      <c r="C12" s="191" t="s">
        <v>5</v>
      </c>
      <c r="D12" s="192"/>
      <c r="E12" s="193" t="s">
        <v>6</v>
      </c>
      <c r="F12" s="194"/>
      <c r="G12" s="95"/>
      <c r="H12" s="96"/>
    </row>
    <row r="13" spans="2:8" ht="35.25" customHeight="1" x14ac:dyDescent="0.25">
      <c r="B13" s="92"/>
      <c r="C13" s="163" t="s">
        <v>7</v>
      </c>
      <c r="D13" s="164"/>
      <c r="E13" s="165" t="s">
        <v>8</v>
      </c>
      <c r="F13" s="166"/>
      <c r="G13" s="95"/>
      <c r="H13" s="96"/>
    </row>
    <row r="14" spans="2:8" ht="17.25" customHeight="1" x14ac:dyDescent="0.25">
      <c r="B14" s="92"/>
      <c r="C14" s="163" t="s">
        <v>9</v>
      </c>
      <c r="D14" s="164"/>
      <c r="E14" s="165" t="s">
        <v>10</v>
      </c>
      <c r="F14" s="166"/>
      <c r="G14" s="95"/>
      <c r="H14" s="96"/>
    </row>
    <row r="15" spans="2:8" ht="19.5" customHeight="1" x14ac:dyDescent="0.25">
      <c r="B15" s="92"/>
      <c r="C15" s="163" t="s">
        <v>11</v>
      </c>
      <c r="D15" s="164"/>
      <c r="E15" s="165" t="s">
        <v>12</v>
      </c>
      <c r="F15" s="166"/>
      <c r="G15" s="95"/>
      <c r="H15" s="96"/>
    </row>
    <row r="16" spans="2:8" ht="69.75" customHeight="1" x14ac:dyDescent="0.25">
      <c r="B16" s="92"/>
      <c r="C16" s="163" t="s">
        <v>13</v>
      </c>
      <c r="D16" s="164"/>
      <c r="E16" s="165" t="s">
        <v>14</v>
      </c>
      <c r="F16" s="166"/>
      <c r="G16" s="95"/>
      <c r="H16" s="96"/>
    </row>
    <row r="17" spans="2:8" ht="34.5" customHeight="1" x14ac:dyDescent="0.25">
      <c r="B17" s="92"/>
      <c r="C17" s="167" t="s">
        <v>15</v>
      </c>
      <c r="D17" s="168"/>
      <c r="E17" s="159" t="s">
        <v>16</v>
      </c>
      <c r="F17" s="160"/>
      <c r="G17" s="95"/>
      <c r="H17" s="96"/>
    </row>
    <row r="18" spans="2:8" ht="27.75" customHeight="1" x14ac:dyDescent="0.25">
      <c r="B18" s="92"/>
      <c r="C18" s="167" t="s">
        <v>17</v>
      </c>
      <c r="D18" s="168"/>
      <c r="E18" s="159" t="s">
        <v>18</v>
      </c>
      <c r="F18" s="160"/>
      <c r="G18" s="95"/>
      <c r="H18" s="96"/>
    </row>
    <row r="19" spans="2:8" ht="28.5" customHeight="1" x14ac:dyDescent="0.25">
      <c r="B19" s="92"/>
      <c r="C19" s="167" t="s">
        <v>19</v>
      </c>
      <c r="D19" s="168"/>
      <c r="E19" s="159" t="s">
        <v>20</v>
      </c>
      <c r="F19" s="160"/>
      <c r="G19" s="95"/>
      <c r="H19" s="96"/>
    </row>
    <row r="20" spans="2:8" ht="72.75" customHeight="1" x14ac:dyDescent="0.25">
      <c r="B20" s="92"/>
      <c r="C20" s="167" t="s">
        <v>21</v>
      </c>
      <c r="D20" s="168"/>
      <c r="E20" s="159" t="s">
        <v>22</v>
      </c>
      <c r="F20" s="160"/>
      <c r="G20" s="95"/>
      <c r="H20" s="96"/>
    </row>
    <row r="21" spans="2:8" ht="64.5" customHeight="1" x14ac:dyDescent="0.25">
      <c r="B21" s="92"/>
      <c r="C21" s="167" t="s">
        <v>23</v>
      </c>
      <c r="D21" s="168"/>
      <c r="E21" s="159" t="s">
        <v>24</v>
      </c>
      <c r="F21" s="160"/>
      <c r="G21" s="95"/>
      <c r="H21" s="96"/>
    </row>
    <row r="22" spans="2:8" ht="71.25" customHeight="1" x14ac:dyDescent="0.25">
      <c r="B22" s="92"/>
      <c r="C22" s="167" t="s">
        <v>25</v>
      </c>
      <c r="D22" s="168"/>
      <c r="E22" s="159" t="s">
        <v>26</v>
      </c>
      <c r="F22" s="160"/>
      <c r="G22" s="95"/>
      <c r="H22" s="96"/>
    </row>
    <row r="23" spans="2:8" ht="55.5" customHeight="1" x14ac:dyDescent="0.25">
      <c r="B23" s="92"/>
      <c r="C23" s="161" t="s">
        <v>27</v>
      </c>
      <c r="D23" s="162"/>
      <c r="E23" s="159" t="s">
        <v>28</v>
      </c>
      <c r="F23" s="160"/>
      <c r="G23" s="95"/>
      <c r="H23" s="96"/>
    </row>
    <row r="24" spans="2:8" ht="42" customHeight="1" x14ac:dyDescent="0.25">
      <c r="B24" s="92"/>
      <c r="C24" s="161" t="s">
        <v>29</v>
      </c>
      <c r="D24" s="162"/>
      <c r="E24" s="159" t="s">
        <v>30</v>
      </c>
      <c r="F24" s="160"/>
      <c r="G24" s="95"/>
      <c r="H24" s="96"/>
    </row>
    <row r="25" spans="2:8" ht="59.25" customHeight="1" x14ac:dyDescent="0.25">
      <c r="B25" s="92"/>
      <c r="C25" s="161" t="s">
        <v>31</v>
      </c>
      <c r="D25" s="162"/>
      <c r="E25" s="159" t="s">
        <v>32</v>
      </c>
      <c r="F25" s="160"/>
      <c r="G25" s="95"/>
      <c r="H25" s="96"/>
    </row>
    <row r="26" spans="2:8" ht="23.25" customHeight="1" x14ac:dyDescent="0.25">
      <c r="B26" s="92"/>
      <c r="C26" s="161" t="s">
        <v>33</v>
      </c>
      <c r="D26" s="162"/>
      <c r="E26" s="159" t="s">
        <v>34</v>
      </c>
      <c r="F26" s="160"/>
      <c r="G26" s="95"/>
      <c r="H26" s="96"/>
    </row>
    <row r="27" spans="2:8" ht="30.75" customHeight="1" x14ac:dyDescent="0.25">
      <c r="B27" s="92"/>
      <c r="C27" s="161" t="s">
        <v>35</v>
      </c>
      <c r="D27" s="162"/>
      <c r="E27" s="159" t="s">
        <v>36</v>
      </c>
      <c r="F27" s="160"/>
      <c r="G27" s="95"/>
      <c r="H27" s="96"/>
    </row>
    <row r="28" spans="2:8" ht="35.25" customHeight="1" x14ac:dyDescent="0.25">
      <c r="B28" s="92"/>
      <c r="C28" s="161" t="s">
        <v>37</v>
      </c>
      <c r="D28" s="162"/>
      <c r="E28" s="159" t="s">
        <v>38</v>
      </c>
      <c r="F28" s="160"/>
      <c r="G28" s="95"/>
      <c r="H28" s="96"/>
    </row>
    <row r="29" spans="2:8" ht="33" customHeight="1" x14ac:dyDescent="0.25">
      <c r="B29" s="92"/>
      <c r="C29" s="161" t="s">
        <v>37</v>
      </c>
      <c r="D29" s="162"/>
      <c r="E29" s="159" t="s">
        <v>38</v>
      </c>
      <c r="F29" s="160"/>
      <c r="G29" s="95"/>
      <c r="H29" s="96"/>
    </row>
    <row r="30" spans="2:8" ht="30" customHeight="1" x14ac:dyDescent="0.25">
      <c r="B30" s="92"/>
      <c r="C30" s="161" t="s">
        <v>39</v>
      </c>
      <c r="D30" s="162"/>
      <c r="E30" s="159" t="s">
        <v>40</v>
      </c>
      <c r="F30" s="160"/>
      <c r="G30" s="95"/>
      <c r="H30" s="96"/>
    </row>
    <row r="31" spans="2:8" ht="35.25" customHeight="1" x14ac:dyDescent="0.25">
      <c r="B31" s="92"/>
      <c r="C31" s="161" t="s">
        <v>41</v>
      </c>
      <c r="D31" s="162"/>
      <c r="E31" s="159" t="s">
        <v>42</v>
      </c>
      <c r="F31" s="160"/>
      <c r="G31" s="95"/>
      <c r="H31" s="96"/>
    </row>
    <row r="32" spans="2:8" ht="31.5" customHeight="1" x14ac:dyDescent="0.25">
      <c r="B32" s="92"/>
      <c r="C32" s="161" t="s">
        <v>43</v>
      </c>
      <c r="D32" s="162"/>
      <c r="E32" s="159" t="s">
        <v>44</v>
      </c>
      <c r="F32" s="160"/>
      <c r="G32" s="95"/>
      <c r="H32" s="96"/>
    </row>
    <row r="33" spans="2:8" ht="35.25" customHeight="1" x14ac:dyDescent="0.25">
      <c r="B33" s="92"/>
      <c r="C33" s="161" t="s">
        <v>45</v>
      </c>
      <c r="D33" s="162"/>
      <c r="E33" s="159" t="s">
        <v>46</v>
      </c>
      <c r="F33" s="160"/>
      <c r="G33" s="95"/>
      <c r="H33" s="96"/>
    </row>
    <row r="34" spans="2:8" ht="59.25" customHeight="1" x14ac:dyDescent="0.25">
      <c r="B34" s="92"/>
      <c r="C34" s="161" t="s">
        <v>47</v>
      </c>
      <c r="D34" s="162"/>
      <c r="E34" s="159" t="s">
        <v>48</v>
      </c>
      <c r="F34" s="160"/>
      <c r="G34" s="95"/>
      <c r="H34" s="96"/>
    </row>
    <row r="35" spans="2:8" ht="29.25" customHeight="1" x14ac:dyDescent="0.25">
      <c r="B35" s="92"/>
      <c r="C35" s="161" t="s">
        <v>49</v>
      </c>
      <c r="D35" s="162"/>
      <c r="E35" s="159" t="s">
        <v>50</v>
      </c>
      <c r="F35" s="160"/>
      <c r="G35" s="95"/>
      <c r="H35" s="96"/>
    </row>
    <row r="36" spans="2:8" ht="82.5" customHeight="1" x14ac:dyDescent="0.25">
      <c r="B36" s="92"/>
      <c r="C36" s="161" t="s">
        <v>51</v>
      </c>
      <c r="D36" s="162"/>
      <c r="E36" s="159" t="s">
        <v>52</v>
      </c>
      <c r="F36" s="160"/>
      <c r="G36" s="95"/>
      <c r="H36" s="96"/>
    </row>
    <row r="37" spans="2:8" ht="46.5" customHeight="1" x14ac:dyDescent="0.25">
      <c r="B37" s="92"/>
      <c r="C37" s="161" t="s">
        <v>53</v>
      </c>
      <c r="D37" s="162"/>
      <c r="E37" s="159" t="s">
        <v>54</v>
      </c>
      <c r="F37" s="160"/>
      <c r="G37" s="95"/>
      <c r="H37" s="96"/>
    </row>
    <row r="38" spans="2:8" ht="6.75" customHeight="1" thickBot="1" x14ac:dyDescent="0.3">
      <c r="B38" s="92"/>
      <c r="C38" s="172"/>
      <c r="D38" s="173"/>
      <c r="E38" s="174"/>
      <c r="F38" s="175"/>
      <c r="G38" s="95"/>
      <c r="H38" s="96"/>
    </row>
    <row r="39" spans="2:8" ht="15.75" thickTop="1" x14ac:dyDescent="0.25">
      <c r="B39" s="92"/>
      <c r="C39" s="93"/>
      <c r="D39" s="93"/>
      <c r="E39" s="94"/>
      <c r="F39" s="94"/>
      <c r="G39" s="95"/>
      <c r="H39" s="96"/>
    </row>
    <row r="40" spans="2:8" ht="21" customHeight="1" x14ac:dyDescent="0.25">
      <c r="B40" s="169" t="s">
        <v>55</v>
      </c>
      <c r="C40" s="170"/>
      <c r="D40" s="170"/>
      <c r="E40" s="170"/>
      <c r="F40" s="170"/>
      <c r="G40" s="170"/>
      <c r="H40" s="171"/>
    </row>
    <row r="41" spans="2:8" ht="20.25" customHeight="1" x14ac:dyDescent="0.25">
      <c r="B41" s="169" t="s">
        <v>56</v>
      </c>
      <c r="C41" s="170"/>
      <c r="D41" s="170"/>
      <c r="E41" s="170"/>
      <c r="F41" s="170"/>
      <c r="G41" s="170"/>
      <c r="H41" s="171"/>
    </row>
    <row r="42" spans="2:8" ht="20.25" customHeight="1" x14ac:dyDescent="0.25">
      <c r="B42" s="169" t="s">
        <v>57</v>
      </c>
      <c r="C42" s="170"/>
      <c r="D42" s="170"/>
      <c r="E42" s="170"/>
      <c r="F42" s="170"/>
      <c r="G42" s="170"/>
      <c r="H42" s="171"/>
    </row>
    <row r="43" spans="2:8" ht="20.25" customHeight="1" x14ac:dyDescent="0.25">
      <c r="B43" s="169" t="s">
        <v>58</v>
      </c>
      <c r="C43" s="170"/>
      <c r="D43" s="170"/>
      <c r="E43" s="170"/>
      <c r="F43" s="170"/>
      <c r="G43" s="170"/>
      <c r="H43" s="171"/>
    </row>
    <row r="44" spans="2:8" x14ac:dyDescent="0.25">
      <c r="B44" s="169" t="s">
        <v>59</v>
      </c>
      <c r="C44" s="170"/>
      <c r="D44" s="170"/>
      <c r="E44" s="170"/>
      <c r="F44" s="170"/>
      <c r="G44" s="170"/>
      <c r="H44" s="171"/>
    </row>
    <row r="45" spans="2:8" ht="15.75" thickBot="1" x14ac:dyDescent="0.3">
      <c r="B45" s="97"/>
      <c r="C45" s="98"/>
      <c r="D45" s="98"/>
      <c r="E45" s="98"/>
      <c r="F45" s="98"/>
      <c r="G45" s="98"/>
      <c r="H45" s="9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116</v>
      </c>
    </row>
    <row r="4" spans="1:1" x14ac:dyDescent="0.2">
      <c r="A4" s="7" t="s">
        <v>228</v>
      </c>
    </row>
    <row r="5" spans="1:1" x14ac:dyDescent="0.2">
      <c r="A5" s="7" t="s">
        <v>230</v>
      </c>
    </row>
    <row r="6" spans="1:1" x14ac:dyDescent="0.2">
      <c r="A6" s="7" t="s">
        <v>232</v>
      </c>
    </row>
    <row r="7" spans="1:1" x14ac:dyDescent="0.2">
      <c r="A7" s="7" t="s">
        <v>117</v>
      </c>
    </row>
    <row r="8" spans="1:1" x14ac:dyDescent="0.2">
      <c r="A8" s="7" t="s">
        <v>127</v>
      </c>
    </row>
    <row r="9" spans="1:1" x14ac:dyDescent="0.2">
      <c r="A9" s="7" t="s">
        <v>118</v>
      </c>
    </row>
    <row r="10" spans="1:1" x14ac:dyDescent="0.2">
      <c r="A10" s="7" t="s">
        <v>128</v>
      </c>
    </row>
    <row r="11" spans="1:1" x14ac:dyDescent="0.2">
      <c r="A11" s="7" t="s">
        <v>119</v>
      </c>
    </row>
    <row r="12" spans="1:1" x14ac:dyDescent="0.2">
      <c r="A12" s="7" t="s">
        <v>257</v>
      </c>
    </row>
    <row r="13" spans="1:1" x14ac:dyDescent="0.2">
      <c r="A13" s="7" t="s">
        <v>258</v>
      </c>
    </row>
    <row r="14" spans="1:1" x14ac:dyDescent="0.2">
      <c r="A14" s="7" t="s">
        <v>259</v>
      </c>
    </row>
    <row r="16" spans="1:1" x14ac:dyDescent="0.2">
      <c r="A16" s="7" t="s">
        <v>260</v>
      </c>
    </row>
    <row r="17" spans="1:1" x14ac:dyDescent="0.2">
      <c r="A17" s="7" t="s">
        <v>244</v>
      </c>
    </row>
    <row r="18" spans="1:1" x14ac:dyDescent="0.2">
      <c r="A18" s="7" t="s">
        <v>246</v>
      </c>
    </row>
    <row r="20" spans="1:1" x14ac:dyDescent="0.2">
      <c r="A20" s="7" t="s">
        <v>250</v>
      </c>
    </row>
    <row r="21" spans="1:1" x14ac:dyDescent="0.2">
      <c r="A21" s="7"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19"/>
  <sheetViews>
    <sheetView showGridLines="0" tabSelected="1" topLeftCell="A12" zoomScale="84" zoomScaleNormal="84" workbookViewId="0">
      <selection activeCell="K16" sqref="K16:N16"/>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75.140625" style="1" customWidth="1"/>
    <col min="41" max="42" width="21" style="1" customWidth="1"/>
    <col min="43" max="43" width="56" style="1" customWidth="1"/>
    <col min="44" max="44" width="24.7109375" style="1" customWidth="1"/>
    <col min="45" max="45" width="20.7109375" style="1" customWidth="1"/>
    <col min="46" max="46" width="15.42578125" style="1" customWidth="1"/>
    <col min="47" max="47" width="71.5703125" style="1" customWidth="1"/>
    <col min="48" max="48" width="17.28515625" style="1" customWidth="1"/>
    <col min="49" max="16384" width="11.42578125" style="1"/>
  </cols>
  <sheetData>
    <row r="1" spans="1:73" ht="38.450000000000003" hidden="1" customHeight="1" x14ac:dyDescent="0.3">
      <c r="A1" s="217" t="s">
        <v>60</v>
      </c>
      <c r="B1" s="217"/>
      <c r="C1" s="217"/>
      <c r="D1" s="217"/>
      <c r="E1" s="219" t="s">
        <v>61</v>
      </c>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24" t="s">
        <v>62</v>
      </c>
      <c r="AV1" s="225"/>
    </row>
    <row r="2" spans="1:73" ht="33.6" customHeight="1" x14ac:dyDescent="0.3">
      <c r="A2" s="217"/>
      <c r="B2" s="217"/>
      <c r="C2" s="217"/>
      <c r="D2" s="217"/>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26" t="s">
        <v>63</v>
      </c>
      <c r="AV2" s="227"/>
    </row>
    <row r="3" spans="1:73" ht="13.9" customHeight="1" x14ac:dyDescent="0.3">
      <c r="A3" s="217"/>
      <c r="B3" s="217"/>
      <c r="C3" s="217"/>
      <c r="D3" s="217"/>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26" t="s">
        <v>64</v>
      </c>
      <c r="AV3" s="227"/>
    </row>
    <row r="4" spans="1:73" ht="13.9" customHeight="1" x14ac:dyDescent="0.3">
      <c r="A4" s="217"/>
      <c r="B4" s="217"/>
      <c r="C4" s="217"/>
      <c r="D4" s="217"/>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28" t="s">
        <v>65</v>
      </c>
      <c r="AV4" s="229"/>
    </row>
    <row r="5" spans="1:73" ht="26.25" customHeight="1" x14ac:dyDescent="0.3">
      <c r="A5" s="200" t="s">
        <v>66</v>
      </c>
      <c r="B5" s="201"/>
      <c r="C5" s="206" t="s">
        <v>67</v>
      </c>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00" t="s">
        <v>68</v>
      </c>
      <c r="B6" s="201"/>
      <c r="C6" s="203" t="s">
        <v>69</v>
      </c>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00" t="s">
        <v>70</v>
      </c>
      <c r="B7" s="201"/>
      <c r="C7" s="203" t="s">
        <v>71</v>
      </c>
      <c r="D7" s="204"/>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198" t="s">
        <v>72</v>
      </c>
      <c r="B8" s="198"/>
      <c r="C8" s="198"/>
      <c r="D8" s="198"/>
      <c r="E8" s="202"/>
      <c r="F8" s="202"/>
      <c r="G8" s="202"/>
      <c r="H8" s="202"/>
      <c r="I8" s="202"/>
      <c r="J8" s="202"/>
      <c r="K8" s="202"/>
      <c r="L8" s="202" t="s">
        <v>73</v>
      </c>
      <c r="M8" s="202"/>
      <c r="N8" s="202"/>
      <c r="O8" s="202"/>
      <c r="P8" s="202"/>
      <c r="Q8" s="202"/>
      <c r="R8" s="202"/>
      <c r="S8" s="202" t="s">
        <v>74</v>
      </c>
      <c r="T8" s="202"/>
      <c r="U8" s="202"/>
      <c r="V8" s="202"/>
      <c r="W8" s="202"/>
      <c r="X8" s="202"/>
      <c r="Y8" s="202"/>
      <c r="Z8" s="202"/>
      <c r="AA8" s="202"/>
      <c r="AB8" s="202"/>
      <c r="AC8" s="202" t="s">
        <v>75</v>
      </c>
      <c r="AD8" s="202"/>
      <c r="AE8" s="202"/>
      <c r="AF8" s="202"/>
      <c r="AG8" s="202"/>
      <c r="AH8" s="202"/>
      <c r="AI8" s="202"/>
      <c r="AJ8" s="220" t="s">
        <v>76</v>
      </c>
      <c r="AK8" s="221"/>
      <c r="AL8" s="221"/>
      <c r="AM8" s="221"/>
      <c r="AN8" s="221"/>
      <c r="AO8" s="221"/>
      <c r="AP8" s="221"/>
      <c r="AQ8" s="221"/>
      <c r="AR8" s="221"/>
      <c r="AS8" s="221"/>
      <c r="AT8" s="221"/>
      <c r="AU8" s="221"/>
      <c r="AV8" s="221"/>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18" t="s">
        <v>77</v>
      </c>
      <c r="B9" s="198" t="s">
        <v>78</v>
      </c>
      <c r="C9" s="198" t="s">
        <v>79</v>
      </c>
      <c r="D9" s="198" t="s">
        <v>15</v>
      </c>
      <c r="E9" s="199" t="s">
        <v>17</v>
      </c>
      <c r="F9" s="199" t="s">
        <v>19</v>
      </c>
      <c r="G9" s="198" t="s">
        <v>21</v>
      </c>
      <c r="H9" s="199" t="s">
        <v>23</v>
      </c>
      <c r="I9" s="199" t="s">
        <v>80</v>
      </c>
      <c r="J9" s="199" t="s">
        <v>81</v>
      </c>
      <c r="K9" s="199" t="s">
        <v>82</v>
      </c>
      <c r="L9" s="199" t="s">
        <v>83</v>
      </c>
      <c r="M9" s="198" t="s">
        <v>84</v>
      </c>
      <c r="N9" s="199" t="s">
        <v>85</v>
      </c>
      <c r="O9" s="199" t="s">
        <v>86</v>
      </c>
      <c r="P9" s="199" t="s">
        <v>87</v>
      </c>
      <c r="Q9" s="198" t="s">
        <v>84</v>
      </c>
      <c r="R9" s="199" t="s">
        <v>29</v>
      </c>
      <c r="S9" s="207" t="s">
        <v>88</v>
      </c>
      <c r="T9" s="199" t="s">
        <v>31</v>
      </c>
      <c r="U9" s="199" t="s">
        <v>89</v>
      </c>
      <c r="V9" s="199" t="s">
        <v>33</v>
      </c>
      <c r="W9" s="199" t="s">
        <v>90</v>
      </c>
      <c r="X9" s="199"/>
      <c r="Y9" s="199"/>
      <c r="Z9" s="199"/>
      <c r="AA9" s="199"/>
      <c r="AB9" s="199"/>
      <c r="AC9" s="207" t="s">
        <v>91</v>
      </c>
      <c r="AD9" s="207" t="s">
        <v>92</v>
      </c>
      <c r="AE9" s="207" t="s">
        <v>84</v>
      </c>
      <c r="AF9" s="207" t="s">
        <v>93</v>
      </c>
      <c r="AG9" s="207" t="s">
        <v>84</v>
      </c>
      <c r="AH9" s="207" t="s">
        <v>94</v>
      </c>
      <c r="AI9" s="207" t="s">
        <v>49</v>
      </c>
      <c r="AJ9" s="199" t="s">
        <v>76</v>
      </c>
      <c r="AK9" s="199" t="s">
        <v>95</v>
      </c>
      <c r="AL9" s="199" t="s">
        <v>96</v>
      </c>
      <c r="AM9" s="199" t="s">
        <v>97</v>
      </c>
      <c r="AN9" s="199" t="s">
        <v>98</v>
      </c>
      <c r="AO9" s="199" t="s">
        <v>53</v>
      </c>
      <c r="AP9" s="222" t="s">
        <v>97</v>
      </c>
      <c r="AQ9" s="199" t="s">
        <v>99</v>
      </c>
      <c r="AR9" s="222" t="s">
        <v>263</v>
      </c>
      <c r="AS9" s="199" t="s">
        <v>53</v>
      </c>
      <c r="AT9" s="199" t="s">
        <v>97</v>
      </c>
      <c r="AU9" s="199" t="s">
        <v>100</v>
      </c>
      <c r="AV9" s="199" t="s">
        <v>53</v>
      </c>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40.5" customHeight="1" x14ac:dyDescent="0.25">
      <c r="A10" s="218"/>
      <c r="B10" s="198"/>
      <c r="C10" s="198"/>
      <c r="D10" s="198"/>
      <c r="E10" s="199"/>
      <c r="F10" s="199"/>
      <c r="G10" s="198"/>
      <c r="H10" s="199"/>
      <c r="I10" s="199"/>
      <c r="J10" s="199"/>
      <c r="K10" s="199"/>
      <c r="L10" s="199"/>
      <c r="M10" s="198"/>
      <c r="N10" s="199"/>
      <c r="O10" s="199"/>
      <c r="P10" s="198"/>
      <c r="Q10" s="198"/>
      <c r="R10" s="199"/>
      <c r="S10" s="207"/>
      <c r="T10" s="199"/>
      <c r="U10" s="199"/>
      <c r="V10" s="199"/>
      <c r="W10" s="147" t="s">
        <v>78</v>
      </c>
      <c r="X10" s="147" t="s">
        <v>101</v>
      </c>
      <c r="Y10" s="147" t="s">
        <v>102</v>
      </c>
      <c r="Z10" s="147" t="s">
        <v>103</v>
      </c>
      <c r="AA10" s="147" t="s">
        <v>104</v>
      </c>
      <c r="AB10" s="147" t="s">
        <v>105</v>
      </c>
      <c r="AC10" s="207"/>
      <c r="AD10" s="207"/>
      <c r="AE10" s="207"/>
      <c r="AF10" s="207"/>
      <c r="AG10" s="207"/>
      <c r="AH10" s="207"/>
      <c r="AI10" s="207"/>
      <c r="AJ10" s="199"/>
      <c r="AK10" s="199"/>
      <c r="AL10" s="199"/>
      <c r="AM10" s="199"/>
      <c r="AN10" s="199"/>
      <c r="AO10" s="199"/>
      <c r="AP10" s="223"/>
      <c r="AQ10" s="199"/>
      <c r="AR10" s="223"/>
      <c r="AS10" s="199"/>
      <c r="AT10" s="199"/>
      <c r="AU10" s="199"/>
      <c r="AV10" s="199"/>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88" customHeight="1" x14ac:dyDescent="0.3">
      <c r="A11" s="107">
        <v>1</v>
      </c>
      <c r="B11" s="107" t="s">
        <v>106</v>
      </c>
      <c r="C11" s="107" t="s">
        <v>107</v>
      </c>
      <c r="D11" s="130" t="s">
        <v>108</v>
      </c>
      <c r="E11" s="130" t="s">
        <v>109</v>
      </c>
      <c r="F11" s="131" t="s">
        <v>110</v>
      </c>
      <c r="G11" s="130" t="s">
        <v>111</v>
      </c>
      <c r="H11" s="130" t="s">
        <v>271</v>
      </c>
      <c r="I11" s="108" t="s">
        <v>113</v>
      </c>
      <c r="J11" s="108" t="s">
        <v>114</v>
      </c>
      <c r="K11" s="132">
        <v>68</v>
      </c>
      <c r="L11" s="133" t="str">
        <f>IF(K11&lt;=0,"",IF(K11&lt;=2,"Muy Baja",IF(K11&lt;=24,"Baja",IF(K11&lt;=500,"Media",IF(K11&lt;=5000,"Alta","Muy Alta")))))</f>
        <v>Media</v>
      </c>
      <c r="M11" s="129">
        <f>IF(L11="","",IF(L11="Muy Baja",0.2,IF(L11="Baja",0.4,IF(L11="Media",0.6,IF(L11="Alta",0.8,IF(L11="Muy Alta",1,))))))</f>
        <v>0.6</v>
      </c>
      <c r="N11" s="134" t="s">
        <v>115</v>
      </c>
      <c r="O11" s="129" t="str">
        <f>IF(NOT(ISERROR(MATCH(N11,'[1]Tabla Impacto'!$B$221:$B$223,0))),'[1]Tabla Impacto'!$F$223&amp;"Por favor no seleccionar los criterios de impacto(Afectación Económica o presupuestal y Pérdida Reputacional)",N11)</f>
        <v xml:space="preserve">     Entre 10 y 50 SMLMV </v>
      </c>
      <c r="P11" s="135" t="str">
        <f>IF(OR(O11='[1]Tabla Impacto'!$C$11,O11='[1]Tabla Impacto'!$D$11),"Leve",IF(OR(O11='[1]Tabla Impacto'!$C$12,O11='[1]Tabla Impacto'!$D$12),"Menor",IF(OR(O11='[1]Tabla Impacto'!$C$13,O11='[1]Tabla Impacto'!$D$13),"Moderado",IF(OR(O11='[1]Tabla Impacto'!$C$14,O11='[1]Tabla Impacto'!$D$14),"Mayor",IF(OR(O11='[1]Tabla Impacto'!$C$15,O11='[1]Tabla Impacto'!$D$15),"Catastrófico","")))))</f>
        <v>Menor</v>
      </c>
      <c r="Q11" s="136">
        <f>IF(P11="","",IF(P11="Leve",0.2,IF(P11="Menor",0.4,IF(P11="Moderado",0.6,IF(P11="Mayor",0.8,IF(P11="Catastrófico",1,))))))</f>
        <v>0.4</v>
      </c>
      <c r="R11" s="137"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38">
        <v>1</v>
      </c>
      <c r="T11" s="110" t="s">
        <v>279</v>
      </c>
      <c r="U11" s="139" t="s">
        <v>266</v>
      </c>
      <c r="V11" s="140" t="str">
        <f>IF(OR(W11="Preventivo",W11="Detectivo"),"Probabilidad",IF(W11="Correctivo","Impacto",""))</f>
        <v>Probabilidad</v>
      </c>
      <c r="W11" s="111" t="s">
        <v>116</v>
      </c>
      <c r="X11" s="111" t="s">
        <v>117</v>
      </c>
      <c r="Y11" s="112" t="str">
        <f>IF(AND(W11="Preventivo",X11="Automático"),"50%",IF(AND(W11="Preventivo",X11="Manual"),"40%",IF(AND(W11="Detectivo",X11="Automático"),"40%",IF(AND(W11="Detectivo",X11="Manual"),"30%",IF(AND(W11="Correctivo",X11="Automático"),"35%",IF(AND(W11="Correctivo",X11="Manual"),"25%",""))))))</f>
        <v>40%</v>
      </c>
      <c r="Z11" s="111" t="s">
        <v>118</v>
      </c>
      <c r="AA11" s="111" t="s">
        <v>119</v>
      </c>
      <c r="AB11" s="111" t="s">
        <v>120</v>
      </c>
      <c r="AC11" s="113">
        <f>IFERROR(IF(V11="Probabilidad",(M11-(+M11*Y11)),IF(V11="Impacto",M11,"")),"")</f>
        <v>0.36</v>
      </c>
      <c r="AD11" s="141" t="str">
        <f>IFERROR(IF(AC11="","",IF(AC11&lt;=0.2,"Muy Baja",IF(AC11&lt;=0.4,"Baja",IF(AC11&lt;=0.6,"Media",IF(AC11&lt;=0.8,"Alta","Muy Alta"))))),"")</f>
        <v>Baja</v>
      </c>
      <c r="AE11" s="112">
        <f>+AC11</f>
        <v>0.36</v>
      </c>
      <c r="AF11" s="141" t="str">
        <f>IFERROR(IF(AG11="","",IF(AG11&lt;=0.2,"Leve",IF(AG11&lt;=0.4,"Menor",IF(AG11&lt;=0.6,"Moderado",IF(AG11&lt;=0.8,"Mayor","Catastrófico"))))),"")</f>
        <v>Menor</v>
      </c>
      <c r="AG11" s="112">
        <f>IFERROR(IF(V11="Impacto",(Q11-(+Q11*Y11)),IF(V11="Probabilidad",Q11,"")),"")</f>
        <v>0.4</v>
      </c>
      <c r="AH11" s="114"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11" t="s">
        <v>121</v>
      </c>
      <c r="AJ11" s="142" t="s">
        <v>268</v>
      </c>
      <c r="AK11" s="142" t="s">
        <v>122</v>
      </c>
      <c r="AL11" s="143">
        <v>45260</v>
      </c>
      <c r="AM11" s="115">
        <v>45061</v>
      </c>
      <c r="AN11" s="145" t="s">
        <v>269</v>
      </c>
      <c r="AO11" s="109" t="s">
        <v>123</v>
      </c>
      <c r="AP11" s="115">
        <v>45161</v>
      </c>
      <c r="AQ11" s="145" t="s">
        <v>261</v>
      </c>
      <c r="AR11" s="157" t="s">
        <v>265</v>
      </c>
      <c r="AS11" s="109" t="s">
        <v>123</v>
      </c>
      <c r="AT11" s="115">
        <v>45239</v>
      </c>
      <c r="AU11" s="158" t="s">
        <v>280</v>
      </c>
      <c r="AV11" s="109" t="s">
        <v>250</v>
      </c>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239.25" customHeight="1" x14ac:dyDescent="0.3">
      <c r="A12" s="107">
        <v>2</v>
      </c>
      <c r="B12" s="107" t="s">
        <v>106</v>
      </c>
      <c r="C12" s="107" t="s">
        <v>124</v>
      </c>
      <c r="D12" s="130" t="s">
        <v>108</v>
      </c>
      <c r="E12" s="130" t="s">
        <v>109</v>
      </c>
      <c r="F12" s="130" t="s">
        <v>125</v>
      </c>
      <c r="G12" s="130" t="s">
        <v>270</v>
      </c>
      <c r="H12" s="130" t="s">
        <v>271</v>
      </c>
      <c r="I12" s="108" t="s">
        <v>113</v>
      </c>
      <c r="J12" s="108" t="s">
        <v>114</v>
      </c>
      <c r="K12" s="109">
        <v>7</v>
      </c>
      <c r="L12" s="135" t="str">
        <f>IF(K12&lt;=0,"",IF(K12&lt;=2,"Muy Baja",IF(K12&lt;=24,"Baja",IF(K12&lt;=500,"Media",IF(K12&lt;=5000,"Alta","Muy Alta")))))</f>
        <v>Baja</v>
      </c>
      <c r="M12" s="136">
        <f>IF(L12="","",IF(L12="Muy Baja",0.2,IF(L12="Baja",0.4,IF(L12="Media",0.6,IF(L12="Alta",0.8,IF(L12="Muy Alta",1,))))))</f>
        <v>0.4</v>
      </c>
      <c r="N12" s="144" t="s">
        <v>272</v>
      </c>
      <c r="O12" s="129" t="str">
        <f>IF(NOT(ISERROR(MATCH(N12,'[1]Tabla Impacto'!$B$221:$B$223,0))),'[1]Tabla Impacto'!$F$223&amp;"Por favor no seleccionar los criterios de impacto(Afectación Económica o presupuestal y Pérdida Reputacional)",N12)</f>
        <v xml:space="preserve">     El riesgo afecta la imagen de la entidad internamente, de conocimiento general, nivel interno, de junta directiva y accionistas y/o de proveedores</v>
      </c>
      <c r="P12" s="135" t="str">
        <f>IF(OR(O12='[1]Tabla Impacto'!$C$11,O12='[1]Tabla Impacto'!$D$11),"Leve",IF(OR(O12='[1]Tabla Impacto'!$C$12,O12='[1]Tabla Impacto'!$D$12),"Menor",IF(OR(O12='[1]Tabla Impacto'!$C$13,O12='[1]Tabla Impacto'!$D$13),"Moderado",IF(OR(O12='[1]Tabla Impacto'!$C$14,O12='[1]Tabla Impacto'!$D$14),"Mayor",IF(OR(O12='[1]Tabla Impacto'!$C$15,O12='[1]Tabla Impacto'!$D$15),"Catastrófico","")))))</f>
        <v/>
      </c>
      <c r="Q12" s="129" t="str">
        <f>IF(P12="","",IF(P12="Leve",0.2,IF(P12="Menor",0.4,IF(P12="Moderado",0.6,IF(P12="Mayor",0.8,IF(P12="Catastrófico",1,))))))</f>
        <v/>
      </c>
      <c r="R12" s="137"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
      </c>
      <c r="S12" s="138">
        <v>1</v>
      </c>
      <c r="T12" s="110" t="s">
        <v>273</v>
      </c>
      <c r="U12" s="110" t="s">
        <v>274</v>
      </c>
      <c r="V12" s="140" t="str">
        <f>IF(OR(W12="Preventivo",W12="Detectivo"),"Probabilidad",IF(W12="Correctivo","Impacto",""))</f>
        <v>Probabilidad</v>
      </c>
      <c r="W12" s="111" t="s">
        <v>116</v>
      </c>
      <c r="X12" s="111" t="s">
        <v>117</v>
      </c>
      <c r="Y12" s="112" t="str">
        <f>IF(AND(W12="Preventivo",X12="Automático"),"50%",IF(AND(W12="Preventivo",X12="Manual"),"40%",IF(AND(W12="Detectivo",X12="Automático"),"40%",IF(AND(W12="Detectivo",X12="Manual"),"30%",IF(AND(W12="Correctivo",X12="Automático"),"35%",IF(AND(W12="Correctivo",X12="Manual"),"25%",""))))))</f>
        <v>40%</v>
      </c>
      <c r="Z12" s="111" t="s">
        <v>127</v>
      </c>
      <c r="AA12" s="111" t="s">
        <v>128</v>
      </c>
      <c r="AB12" s="111" t="s">
        <v>129</v>
      </c>
      <c r="AC12" s="113">
        <f>IFERROR(IF(V12="Probabilidad",(M12-(+M12*Y12)),IF(V12="Impacto",M12,"")),"")</f>
        <v>0.24</v>
      </c>
      <c r="AD12" s="141" t="str">
        <f>IFERROR(IF(AC12="","",IF(AC12&lt;=0.2,"Muy Baja",IF(AC12&lt;=0.4,"Baja",IF(AC12&lt;=0.6,"Media",IF(AC12&lt;=0.8,"Alta","Muy Alta"))))),"")</f>
        <v>Baja</v>
      </c>
      <c r="AE12" s="112">
        <v>0.04</v>
      </c>
      <c r="AF12" s="141" t="str">
        <f>IFERROR(IF(AG12="","",IF(AG12&lt;=0.2,"Leve",IF(AG12&lt;=0.4,"Menor",IF(AG12&lt;=0.6,"Moderado",IF(AG12&lt;=0.8,"Mayor","Catastrófico"))))),"")</f>
        <v/>
      </c>
      <c r="AG12" s="112" t="str">
        <f>IFERROR(IF(V12="Impacto",(Q12-(+Q12*Y12)),IF(V12="Probabilidad",Q12,"")),"")</f>
        <v/>
      </c>
      <c r="AH12" s="114"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
      </c>
      <c r="AI12" s="111" t="s">
        <v>121</v>
      </c>
      <c r="AJ12" s="142" t="s">
        <v>275</v>
      </c>
      <c r="AK12" s="142" t="s">
        <v>276</v>
      </c>
      <c r="AL12" s="143">
        <v>45260</v>
      </c>
      <c r="AM12" s="115">
        <v>45061</v>
      </c>
      <c r="AN12" s="145" t="s">
        <v>277</v>
      </c>
      <c r="AO12" s="109" t="s">
        <v>123</v>
      </c>
      <c r="AP12" s="115">
        <v>45161</v>
      </c>
      <c r="AQ12" s="145" t="s">
        <v>262</v>
      </c>
      <c r="AR12" s="145" t="s">
        <v>264</v>
      </c>
      <c r="AS12" s="109" t="s">
        <v>123</v>
      </c>
      <c r="AT12" s="115">
        <v>45239</v>
      </c>
      <c r="AU12" s="158" t="s">
        <v>281</v>
      </c>
      <c r="AV12" s="109" t="s">
        <v>250</v>
      </c>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49.5" customHeight="1" x14ac:dyDescent="0.3">
      <c r="A13" s="106"/>
      <c r="B13" s="128"/>
      <c r="C13" s="128"/>
      <c r="D13" s="213"/>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5"/>
      <c r="AP13" s="146"/>
    </row>
    <row r="15" spans="1:73" x14ac:dyDescent="0.3">
      <c r="A15" s="116"/>
      <c r="B15" s="117"/>
      <c r="C15" s="117"/>
      <c r="D15" s="117"/>
      <c r="E15" s="117"/>
      <c r="F15" s="117"/>
      <c r="G15" s="117"/>
      <c r="H15" s="1"/>
      <c r="I15" s="1"/>
      <c r="J15" s="1"/>
      <c r="L15" s="120"/>
      <c r="M15" s="117"/>
      <c r="N15" s="117"/>
      <c r="O15" s="117"/>
      <c r="P15" s="117"/>
      <c r="Q15" s="117"/>
      <c r="R15" s="117"/>
      <c r="S15" s="117"/>
      <c r="T15" s="117"/>
      <c r="U15" s="117"/>
      <c r="V15" s="121"/>
      <c r="W15" s="121"/>
      <c r="X15" s="117"/>
      <c r="Y15" s="117"/>
      <c r="Z15" s="117"/>
      <c r="AA15" s="117"/>
      <c r="AB15" s="117"/>
      <c r="AC15" s="117"/>
      <c r="AD15" s="117"/>
      <c r="AE15" s="117"/>
      <c r="AF15" s="117"/>
      <c r="AG15" s="117"/>
      <c r="AH15" s="117"/>
      <c r="AI15" s="122"/>
      <c r="AJ15" s="122"/>
      <c r="AK15" s="117"/>
      <c r="AL15" s="117"/>
      <c r="AM15" s="117"/>
      <c r="AN15" s="117"/>
      <c r="AO15" s="117"/>
      <c r="AP15" s="117"/>
      <c r="AQ15" s="117"/>
      <c r="AR15" s="117"/>
    </row>
    <row r="16" spans="1:73" ht="18" x14ac:dyDescent="0.3">
      <c r="A16" s="216" t="s">
        <v>278</v>
      </c>
      <c r="B16" s="216"/>
      <c r="C16" s="216"/>
      <c r="D16" s="216"/>
      <c r="E16" s="216"/>
      <c r="F16" s="216"/>
      <c r="G16" s="216"/>
      <c r="H16" s="1"/>
      <c r="I16" s="1"/>
      <c r="J16" s="1"/>
      <c r="K16" s="210" t="s">
        <v>282</v>
      </c>
      <c r="L16" s="211"/>
      <c r="M16" s="211"/>
      <c r="N16" s="212"/>
      <c r="O16" s="117"/>
      <c r="P16" s="117"/>
      <c r="Q16" s="117"/>
      <c r="R16" s="117"/>
      <c r="S16" s="117"/>
      <c r="T16" s="117"/>
      <c r="U16" s="122"/>
      <c r="V16" s="121"/>
      <c r="W16" s="121"/>
      <c r="X16" s="117"/>
      <c r="Y16" s="121"/>
      <c r="Z16" s="121"/>
      <c r="AA16" s="117"/>
      <c r="AB16" s="117"/>
      <c r="AC16" s="117"/>
      <c r="AD16" s="117"/>
      <c r="AE16" s="117"/>
      <c r="AF16" s="117"/>
      <c r="AG16" s="117"/>
      <c r="AH16" s="117"/>
      <c r="AI16" s="117"/>
      <c r="AJ16" s="117"/>
      <c r="AK16" s="117"/>
      <c r="AL16" s="117"/>
      <c r="AM16" s="117"/>
      <c r="AN16" s="117"/>
      <c r="AO16" s="117"/>
      <c r="AP16" s="117"/>
      <c r="AQ16" s="117"/>
      <c r="AR16" s="117"/>
    </row>
    <row r="17" spans="1:44" ht="17.25" thickBot="1" x14ac:dyDescent="0.35">
      <c r="A17"/>
      <c r="B17"/>
      <c r="C17"/>
      <c r="D17"/>
      <c r="E17"/>
      <c r="F17"/>
      <c r="G17"/>
      <c r="H17" s="1"/>
      <c r="I17" s="1"/>
      <c r="J17" s="1"/>
      <c r="L17" s="118" t="str">
        <f>+IFERROR(VLOOKUP(H17,$H$172:$L$176,3,FALSE)*VLOOKUP(K17,$K$172:$L$176,3,FALSE),"")</f>
        <v/>
      </c>
      <c r="M17"/>
      <c r="N17"/>
      <c r="O17"/>
      <c r="P17"/>
      <c r="Q17"/>
      <c r="R17"/>
      <c r="S17"/>
      <c r="T17"/>
      <c r="U17"/>
      <c r="V17" s="118"/>
      <c r="W17" s="119"/>
      <c r="X17"/>
      <c r="Y17" s="119"/>
      <c r="Z17" s="119"/>
      <c r="AA17" s="124"/>
      <c r="AB17" s="124"/>
      <c r="AC17" s="124"/>
      <c r="AD17" s="124"/>
      <c r="AE17" s="123"/>
      <c r="AF17" s="123"/>
      <c r="AG17" s="124"/>
      <c r="AH17" s="125"/>
      <c r="AI17"/>
      <c r="AJ17"/>
      <c r="AK17"/>
      <c r="AL17" s="124"/>
      <c r="AM17"/>
      <c r="AN17" s="124"/>
      <c r="AO17"/>
      <c r="AP17"/>
      <c r="AQ17" s="124"/>
      <c r="AR17" s="124"/>
    </row>
    <row r="18" spans="1:44" ht="17.45" customHeight="1" thickTop="1" thickBot="1" x14ac:dyDescent="0.35">
      <c r="A18" s="208" t="s">
        <v>130</v>
      </c>
      <c r="B18" s="208"/>
      <c r="C18" s="208"/>
      <c r="D18" s="208"/>
      <c r="E18" s="208"/>
      <c r="F18" s="208"/>
      <c r="G18" s="148" t="s">
        <v>131</v>
      </c>
      <c r="H18" s="208" t="s">
        <v>132</v>
      </c>
      <c r="I18" s="208"/>
      <c r="J18" s="208"/>
      <c r="K18" s="208"/>
      <c r="L18" s="208"/>
      <c r="M18" s="208"/>
      <c r="N18" s="208"/>
      <c r="O18" s="127"/>
      <c r="P18" s="209" t="s">
        <v>133</v>
      </c>
      <c r="Q18" s="209"/>
      <c r="R18" s="209"/>
      <c r="S18" s="208" t="s">
        <v>134</v>
      </c>
      <c r="T18" s="208"/>
      <c r="U18" s="208"/>
      <c r="V18" s="208"/>
      <c r="W18" s="209">
        <v>1</v>
      </c>
      <c r="X18" s="209"/>
      <c r="Y18" s="209"/>
      <c r="Z18" s="209"/>
      <c r="AA18" s="126"/>
      <c r="AB18" s="126"/>
      <c r="AC18" s="126"/>
      <c r="AD18" s="126"/>
      <c r="AE18" s="126"/>
      <c r="AF18" s="126"/>
      <c r="AG18" s="126"/>
      <c r="AH18" s="126"/>
      <c r="AI18" s="126"/>
      <c r="AJ18" s="126"/>
      <c r="AK18" s="126"/>
      <c r="AL18" s="126"/>
      <c r="AM18" s="126"/>
      <c r="AN18" s="126"/>
      <c r="AO18" s="126"/>
      <c r="AP18" s="126"/>
      <c r="AQ18" s="126"/>
      <c r="AR18" s="126"/>
    </row>
    <row r="19" spans="1:44" ht="17.25" thickTop="1" x14ac:dyDescent="0.3"/>
  </sheetData>
  <dataConsolidate/>
  <mergeCells count="68">
    <mergeCell ref="S8:AB8"/>
    <mergeCell ref="T9:T10"/>
    <mergeCell ref="AP9:AP10"/>
    <mergeCell ref="AU1:AV1"/>
    <mergeCell ref="AU2:AV2"/>
    <mergeCell ref="AU3:AV3"/>
    <mergeCell ref="AU4:AV4"/>
    <mergeCell ref="AG9:AG10"/>
    <mergeCell ref="AC9:AC10"/>
    <mergeCell ref="U9:U10"/>
    <mergeCell ref="AV9:AV10"/>
    <mergeCell ref="AT9:AT10"/>
    <mergeCell ref="AU9:AU10"/>
    <mergeCell ref="AR9:AR10"/>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J8:AV8"/>
    <mergeCell ref="AS9:AS10"/>
    <mergeCell ref="D13:AO13"/>
    <mergeCell ref="A16:G16"/>
    <mergeCell ref="G9:G10"/>
    <mergeCell ref="F9:F10"/>
    <mergeCell ref="E9:E10"/>
    <mergeCell ref="D9:D10"/>
    <mergeCell ref="R9:R10"/>
    <mergeCell ref="N9:N10"/>
    <mergeCell ref="O9:O10"/>
    <mergeCell ref="AO9:AO10"/>
    <mergeCell ref="AN9:AN10"/>
    <mergeCell ref="AM9:AM10"/>
    <mergeCell ref="AL9:AL10"/>
    <mergeCell ref="AK9:AK10"/>
    <mergeCell ref="C9:C10"/>
    <mergeCell ref="S9:S10"/>
    <mergeCell ref="S18:V18"/>
    <mergeCell ref="W18:Z18"/>
    <mergeCell ref="A18:F18"/>
    <mergeCell ref="K16:N16"/>
    <mergeCell ref="H18:N18"/>
    <mergeCell ref="P18:R18"/>
    <mergeCell ref="B9:B10"/>
    <mergeCell ref="V9:V10"/>
    <mergeCell ref="AQ9:AQ10"/>
    <mergeCell ref="A5:B5"/>
    <mergeCell ref="A6:B6"/>
    <mergeCell ref="A7:B7"/>
    <mergeCell ref="A8:K8"/>
    <mergeCell ref="L8:R8"/>
    <mergeCell ref="AJ9:AJ10"/>
    <mergeCell ref="C7:AV7"/>
    <mergeCell ref="C6:AV6"/>
    <mergeCell ref="C5:AV5"/>
    <mergeCell ref="I9:I10"/>
    <mergeCell ref="J9:J10"/>
    <mergeCell ref="AI9:AI10"/>
    <mergeCell ref="AH9:AH10"/>
  </mergeCells>
  <conditionalFormatting sqref="L11:L12">
    <cfRule type="cellIs" dxfId="34" priority="47" operator="equal">
      <formula>"Muy Baja"</formula>
    </cfRule>
    <cfRule type="cellIs" dxfId="33" priority="46" operator="equal">
      <formula>"Baja"</formula>
    </cfRule>
    <cfRule type="cellIs" dxfId="32" priority="45" operator="equal">
      <formula>"Media"</formula>
    </cfRule>
    <cfRule type="cellIs" dxfId="31" priority="44" operator="equal">
      <formula>"Alta"</formula>
    </cfRule>
    <cfRule type="cellIs" dxfId="30" priority="43" operator="equal">
      <formula>"Muy Alta"</formula>
    </cfRule>
  </conditionalFormatting>
  <conditionalFormatting sqref="O11:O12">
    <cfRule type="containsText" dxfId="29" priority="1" operator="containsText" text="❌">
      <formula>NOT(ISERROR(SEARCH("❌",O11)))</formula>
    </cfRule>
  </conditionalFormatting>
  <conditionalFormatting sqref="P11:P12">
    <cfRule type="cellIs" dxfId="28" priority="41" operator="equal">
      <formula>"Menor"</formula>
    </cfRule>
    <cfRule type="cellIs" dxfId="27" priority="40" operator="equal">
      <formula>"Moderado"</formula>
    </cfRule>
    <cfRule type="cellIs" dxfId="26" priority="39" operator="equal">
      <formula>"Mayor"</formula>
    </cfRule>
    <cfRule type="cellIs" dxfId="25" priority="38" operator="equal">
      <formula>"Catastrófico"</formula>
    </cfRule>
    <cfRule type="cellIs" dxfId="24" priority="42" operator="equal">
      <formula>"Leve"</formula>
    </cfRule>
  </conditionalFormatting>
  <conditionalFormatting sqref="R11:R12">
    <cfRule type="cellIs" dxfId="23" priority="16" operator="equal">
      <formula>"Extremo"</formula>
    </cfRule>
    <cfRule type="cellIs" dxfId="22" priority="17" operator="equal">
      <formula>"Alto"</formula>
    </cfRule>
    <cfRule type="cellIs" dxfId="21" priority="18" operator="equal">
      <formula>"Moderado"</formula>
    </cfRule>
    <cfRule type="cellIs" dxfId="20" priority="19" operator="equal">
      <formula>"Bajo"</formula>
    </cfRule>
  </conditionalFormatting>
  <conditionalFormatting sqref="AD11:AD12">
    <cfRule type="cellIs" dxfId="19" priority="15" operator="equal">
      <formula>"Muy Baja"</formula>
    </cfRule>
    <cfRule type="cellIs" dxfId="18" priority="14" operator="equal">
      <formula>"Baja"</formula>
    </cfRule>
    <cfRule type="cellIs" dxfId="17" priority="13" operator="equal">
      <formula>"Media"</formula>
    </cfRule>
    <cfRule type="cellIs" dxfId="16" priority="12" operator="equal">
      <formula>"Alta"</formula>
    </cfRule>
    <cfRule type="cellIs" dxfId="15" priority="11" operator="equal">
      <formula>"Muy Alta"</formula>
    </cfRule>
  </conditionalFormatting>
  <conditionalFormatting sqref="AE15:AE17">
    <cfRule type="cellIs" dxfId="14" priority="48" stopIfTrue="1" operator="equal">
      <formula>#REF!</formula>
    </cfRule>
    <cfRule type="cellIs" dxfId="13" priority="49" operator="equal">
      <formula>#REF!</formula>
    </cfRule>
    <cfRule type="cellIs" dxfId="12" priority="50" operator="equal">
      <formula>#REF!</formula>
    </cfRule>
  </conditionalFormatting>
  <conditionalFormatting sqref="AF11:AF12">
    <cfRule type="cellIs" dxfId="11" priority="10" operator="equal">
      <formula>"Leve"</formula>
    </cfRule>
    <cfRule type="cellIs" dxfId="10" priority="9" operator="equal">
      <formula>"Menor"</formula>
    </cfRule>
    <cfRule type="cellIs" dxfId="9" priority="8" operator="equal">
      <formula>"Moderado"</formula>
    </cfRule>
    <cfRule type="cellIs" dxfId="8" priority="7" operator="equal">
      <formula>"Mayor"</formula>
    </cfRule>
    <cfRule type="cellIs" dxfId="7" priority="6" operator="equal">
      <formula>"Catastrófico"</formula>
    </cfRule>
  </conditionalFormatting>
  <conditionalFormatting sqref="AF15:AF17">
    <cfRule type="cellIs" dxfId="6" priority="51" stopIfTrue="1" operator="equal">
      <formula>#REF!</formula>
    </cfRule>
    <cfRule type="cellIs" dxfId="5" priority="52" stopIfTrue="1" operator="equal">
      <formula>#REF!</formula>
    </cfRule>
    <cfRule type="cellIs" dxfId="4" priority="53" stopIfTrue="1" operator="equal">
      <formula>#REF!</formula>
    </cfRule>
  </conditionalFormatting>
  <conditionalFormatting sqref="AH11:AH12">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6">
    <dataValidation type="list" allowBlank="1" showInputMessage="1" showErrorMessage="1" sqref="G15" xr:uid="{00000000-0002-0000-0100-000000000000}">
      <formula1>$G$172:$G$181</formula1>
    </dataValidation>
    <dataValidation type="list" allowBlank="1" showInputMessage="1" showErrorMessage="1" sqref="G17 AE17:AF17" xr:uid="{00000000-0002-0000-0100-000001000000}">
      <formula1>#REF!</formula1>
    </dataValidation>
    <dataValidation type="list" allowBlank="1" showInputMessage="1" showErrorMessage="1" sqref="V17" xr:uid="{00000000-0002-0000-0100-000002000000}">
      <formula1>$N$172:$N$173</formula1>
    </dataValidation>
    <dataValidation type="list" allowBlank="1" showInputMessage="1" showErrorMessage="1" sqref="K17" xr:uid="{00000000-0002-0000-0100-000003000000}">
      <formula1>$K$172:$K$176</formula1>
    </dataValidation>
    <dataValidation type="list" allowBlank="1" showInputMessage="1" showErrorMessage="1" sqref="H17:J17" xr:uid="{00000000-0002-0000-0100-000004000000}">
      <formula1>$H$172:$H$176</formula1>
    </dataValidation>
    <dataValidation type="list" allowBlank="1" showInputMessage="1" showErrorMessage="1" sqref="AN17 AQ17:AR17 Y17:AD17 W17 AL17" xr:uid="{00000000-0002-0000-0100-000005000000}">
      <formula1>$AL$172:$AL$179</formula1>
    </dataValidation>
  </dataValidations>
  <hyperlinks>
    <hyperlink ref="AR11" r:id="rId1" xr:uid="{00000000-0004-0000-0100-000000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6000000}">
          <x14:formula1>
            <xm:f>'Opciones Tratamiento'!$B$9:$B$10</xm:f>
          </x14:formula1>
          <xm:sqref>AV11:AV12 AO11:AO12 AS11:AS12</xm:sqref>
        </x14:dataValidation>
        <x14:dataValidation type="custom" allowBlank="1" showInputMessage="1" showErrorMessage="1" error="Recuerde que las acciones se generan bajo la medida de mitigar el riesgo" xr:uid="{00000000-0002-0000-0100-000007000000}">
          <x14:formula1>
            <xm:f>IF(OR(AI11='Opciones Tratamiento'!$B$2,AI11='Opciones Tratamiento'!$B$3,AI11='Opciones Tratamiento'!$B$4),ISBLANK(AI11),ISTEXT(AI11))</xm:f>
          </x14:formula1>
          <xm:sqref>AM11:AM12</xm:sqref>
        </x14:dataValidation>
        <x14:dataValidation type="custom" allowBlank="1" showInputMessage="1" showErrorMessage="1" error="Recuerde que las acciones se generan bajo la medida de mitigar el riesgo" xr:uid="{00000000-0002-0000-0100-000008000000}">
          <x14:formula1>
            <xm:f>IF(OR(AI11='Opciones Tratamiento'!$B$2,AI11='Opciones Tratamiento'!$B$3,AI11='Opciones Tratamiento'!$B$4),ISBLANK(AI11),ISTEXT(AI11))</xm:f>
          </x14:formula1>
          <xm:sqref>AN11:AN12 AP11:AP12 AT11:AT12</xm:sqref>
        </x14:dataValidation>
        <x14:dataValidation type="list" allowBlank="1" showInputMessage="1" showErrorMessage="1" xr:uid="{00000000-0002-0000-0100-000009000000}">
          <x14:formula1>
            <xm:f>Listas!$A$2:$A$9</xm:f>
          </x14:formula1>
          <xm:sqref>B11:B12</xm:sqref>
        </x14:dataValidation>
        <x14:dataValidation type="list" allowBlank="1" showInputMessage="1" showErrorMessage="1" xr:uid="{00000000-0002-0000-0100-00000A000000}">
          <x14:formula1>
            <xm:f>Listas!$B$2:$B$7</xm:f>
          </x14:formula1>
          <xm:sqref>C11:C12</xm:sqref>
        </x14:dataValidation>
        <x14:dataValidation type="list" allowBlank="1" showInputMessage="1" showErrorMessage="1" xr:uid="{00000000-0002-0000-0100-00000B000000}">
          <x14:formula1>
            <xm:f>Listas!$C$2:$C$6</xm:f>
          </x14:formula1>
          <xm:sqref>I11:I12</xm:sqref>
        </x14:dataValidation>
        <x14:dataValidation type="list" allowBlank="1" showInputMessage="1" showErrorMessage="1" xr:uid="{00000000-0002-0000-0100-00000C000000}">
          <x14:formula1>
            <xm:f>Listas!$D$2:$D$5</xm:f>
          </x14:formula1>
          <xm:sqref>J11:J12</xm:sqref>
        </x14:dataValidation>
        <x14:dataValidation type="custom" allowBlank="1" showInputMessage="1" showErrorMessage="1" error="Recuerde que las acciones se generan bajo la medida de mitigar el riesgo" xr:uid="{00000000-0002-0000-0100-00000D000000}">
          <x14:formula1>
            <xm:f>IF(OR(AN11='Opciones Tratamiento'!$B$2,AN11='Opciones Tratamiento'!$B$3,AN11='Opciones Tratamiento'!$B$4),ISBLANK(AN11),ISTEXT(AN11))</xm:f>
          </x14:formula1>
          <xm:sqref>AQ11:AR12</xm:sqref>
        </x14:dataValidation>
        <x14:dataValidation type="custom" allowBlank="1" showInputMessage="1" showErrorMessage="1" error="Recuerde que las acciones se generan bajo la medida de mitigar el riesgo" xr:uid="{00000000-0002-0000-0100-00000E000000}">
          <x14:formula1>
            <xm:f>IF(OR(AO11='Opciones Tratamiento'!$B$2,AO11='Opciones Tratamiento'!$B$3,AO11='Opciones Tratamiento'!$B$4),ISBLANK(AO11),ISTEXT(AO11))</xm:f>
          </x14:formula1>
          <xm:sqref>AU11:AU12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135</v>
      </c>
      <c r="B1" t="s">
        <v>79</v>
      </c>
      <c r="C1" t="s">
        <v>136</v>
      </c>
      <c r="D1" t="s">
        <v>137</v>
      </c>
    </row>
    <row r="2" spans="1:4" x14ac:dyDescent="0.25">
      <c r="A2" t="s">
        <v>106</v>
      </c>
      <c r="B2" t="s">
        <v>138</v>
      </c>
      <c r="C2" t="s">
        <v>139</v>
      </c>
      <c r="D2" t="s">
        <v>140</v>
      </c>
    </row>
    <row r="3" spans="1:4" x14ac:dyDescent="0.25">
      <c r="A3" t="s">
        <v>141</v>
      </c>
      <c r="B3" t="s">
        <v>142</v>
      </c>
      <c r="C3" t="s">
        <v>143</v>
      </c>
      <c r="D3" t="s">
        <v>144</v>
      </c>
    </row>
    <row r="4" spans="1:4" x14ac:dyDescent="0.25">
      <c r="A4" t="s">
        <v>145</v>
      </c>
      <c r="B4" t="s">
        <v>124</v>
      </c>
      <c r="C4" t="s">
        <v>113</v>
      </c>
      <c r="D4" t="s">
        <v>146</v>
      </c>
    </row>
    <row r="5" spans="1:4" x14ac:dyDescent="0.25">
      <c r="A5" t="s">
        <v>142</v>
      </c>
      <c r="B5" t="s">
        <v>107</v>
      </c>
      <c r="C5" t="s">
        <v>147</v>
      </c>
      <c r="D5" t="s">
        <v>114</v>
      </c>
    </row>
    <row r="6" spans="1:4" x14ac:dyDescent="0.25">
      <c r="A6" t="s">
        <v>148</v>
      </c>
      <c r="B6" t="s">
        <v>149</v>
      </c>
      <c r="C6" t="s">
        <v>114</v>
      </c>
    </row>
    <row r="7" spans="1:4" x14ac:dyDescent="0.25">
      <c r="A7" t="s">
        <v>150</v>
      </c>
      <c r="B7" t="s">
        <v>151</v>
      </c>
    </row>
    <row r="8" spans="1:4" x14ac:dyDescent="0.25">
      <c r="A8" t="s">
        <v>152</v>
      </c>
    </row>
    <row r="9" spans="1:4" x14ac:dyDescent="0.25">
      <c r="A9" t="s">
        <v>153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T52" sqref="T52"/>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15" t="s">
        <v>154</v>
      </c>
      <c r="C2" s="315"/>
      <c r="D2" s="315"/>
      <c r="E2" s="315"/>
      <c r="F2" s="315"/>
      <c r="G2" s="315"/>
      <c r="H2" s="315"/>
      <c r="I2" s="315"/>
      <c r="J2" s="285" t="s">
        <v>15</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15"/>
      <c r="C3" s="315"/>
      <c r="D3" s="315"/>
      <c r="E3" s="315"/>
      <c r="F3" s="315"/>
      <c r="G3" s="315"/>
      <c r="H3" s="315"/>
      <c r="I3" s="31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15"/>
      <c r="C4" s="315"/>
      <c r="D4" s="315"/>
      <c r="E4" s="315"/>
      <c r="F4" s="315"/>
      <c r="G4" s="315"/>
      <c r="H4" s="315"/>
      <c r="I4" s="31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30" t="s">
        <v>155</v>
      </c>
      <c r="C6" s="230"/>
      <c r="D6" s="231"/>
      <c r="E6" s="268" t="s">
        <v>156</v>
      </c>
      <c r="F6" s="269"/>
      <c r="G6" s="269"/>
      <c r="H6" s="269"/>
      <c r="I6" s="269"/>
      <c r="J6" s="281" t="str">
        <f>IF(AND('Mapa final'!$L$11="Muy Alta",'Mapa final'!$P$11="Leve"),CONCATENATE("R",'Mapa final'!$A$11),"")</f>
        <v/>
      </c>
      <c r="K6" s="282"/>
      <c r="L6" s="282" t="str">
        <f>IF(AND('Mapa final'!$L$11="Muy Alta",'Mapa final'!$P$11="Leve"),CONCATENATE("R",'Mapa final'!$A$11),"")</f>
        <v/>
      </c>
      <c r="M6" s="282"/>
      <c r="N6" s="282" t="str">
        <f>IF(AND('Mapa final'!$L$11="Muy Alta",'Mapa final'!$P$11="Leve"),CONCATENATE("R",'Mapa final'!$A$11),"")</f>
        <v/>
      </c>
      <c r="O6" s="284"/>
      <c r="P6" s="281" t="str">
        <f>IF(AND('Mapa final'!$L$11="Muy Alta",'Mapa final'!$P$11="Leve"),CONCATENATE("R",'Mapa final'!$A$11),"")</f>
        <v/>
      </c>
      <c r="Q6" s="282"/>
      <c r="R6" s="282" t="str">
        <f>IF(AND('Mapa final'!$L$11="Muy Alta",'Mapa final'!$P$11="Leve"),CONCATENATE("R",'Mapa final'!$A$11),"")</f>
        <v/>
      </c>
      <c r="S6" s="282"/>
      <c r="T6" s="282" t="str">
        <f>IF(AND('Mapa final'!$L$11="Muy Alta",'Mapa final'!$P$11="Leve"),CONCATENATE("R",'Mapa final'!$A$11),"")</f>
        <v/>
      </c>
      <c r="U6" s="284"/>
      <c r="V6" s="281" t="str">
        <f>IF(AND('Mapa final'!$L$11="Muy Alta",'Mapa final'!$P$11="Leve"),CONCATENATE("R",'Mapa final'!$A$11),"")</f>
        <v/>
      </c>
      <c r="W6" s="282"/>
      <c r="X6" s="282" t="str">
        <f>IF(AND('Mapa final'!$L$11="Muy Alta",'Mapa final'!$P$11="Leve"),CONCATENATE("R",'Mapa final'!$A$11),"")</f>
        <v/>
      </c>
      <c r="Y6" s="282"/>
      <c r="Z6" s="282" t="str">
        <f>IF(AND('Mapa final'!$L$11="Muy Alta",'Mapa final'!$P$11="Leve"),CONCATENATE("R",'Mapa final'!$A$11),"")</f>
        <v/>
      </c>
      <c r="AA6" s="284"/>
      <c r="AB6" s="281" t="str">
        <f>IF(AND('Mapa final'!$L$11="Muy Alta",'Mapa final'!$P$11="Leve"),CONCATENATE("R",'Mapa final'!$A$11),"")</f>
        <v/>
      </c>
      <c r="AC6" s="282"/>
      <c r="AD6" s="282" t="str">
        <f>IF(AND('Mapa final'!$L$11="Muy Alta",'Mapa final'!$P$11="Leve"),CONCATENATE("R",'Mapa final'!$A$11),"")</f>
        <v/>
      </c>
      <c r="AE6" s="282"/>
      <c r="AF6" s="282" t="str">
        <f>IF(AND('Mapa final'!$L$11="Muy Alta",'Mapa final'!$P$11="Leve"),CONCATENATE("R",'Mapa final'!$A$11),"")</f>
        <v/>
      </c>
      <c r="AG6" s="282"/>
      <c r="AH6" s="294" t="str">
        <f>IF(AND('Mapa final'!$L$11="Muy Alta",'Mapa final'!$P$11="Catastrófico"),CONCATENATE("R",'Mapa final'!$A$11),"")</f>
        <v/>
      </c>
      <c r="AI6" s="295"/>
      <c r="AJ6" s="295" t="str">
        <f>IF(AND('Mapa final'!$L$11="Muy Alta",'Mapa final'!$P$11="Catastrófico"),CONCATENATE("R",'Mapa final'!$A$11),"")</f>
        <v/>
      </c>
      <c r="AK6" s="295"/>
      <c r="AL6" s="295" t="str">
        <f>IF(AND('Mapa final'!$L$11="Muy Alta",'Mapa final'!$P$11="Catastrófico"),CONCATENATE("R",'Mapa final'!$A$11),"")</f>
        <v/>
      </c>
      <c r="AM6" s="296"/>
      <c r="AO6" s="232" t="s">
        <v>157</v>
      </c>
      <c r="AP6" s="233"/>
      <c r="AQ6" s="233"/>
      <c r="AR6" s="233"/>
      <c r="AS6" s="233"/>
      <c r="AT6" s="23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30"/>
      <c r="C7" s="230"/>
      <c r="D7" s="231"/>
      <c r="E7" s="271"/>
      <c r="F7" s="272"/>
      <c r="G7" s="272"/>
      <c r="H7" s="272"/>
      <c r="I7" s="272"/>
      <c r="J7" s="283"/>
      <c r="K7" s="277"/>
      <c r="L7" s="277"/>
      <c r="M7" s="277"/>
      <c r="N7" s="277"/>
      <c r="O7" s="278"/>
      <c r="P7" s="283"/>
      <c r="Q7" s="277"/>
      <c r="R7" s="277"/>
      <c r="S7" s="277"/>
      <c r="T7" s="277"/>
      <c r="U7" s="278"/>
      <c r="V7" s="283"/>
      <c r="W7" s="277"/>
      <c r="X7" s="277"/>
      <c r="Y7" s="277"/>
      <c r="Z7" s="277"/>
      <c r="AA7" s="278"/>
      <c r="AB7" s="283"/>
      <c r="AC7" s="277"/>
      <c r="AD7" s="277"/>
      <c r="AE7" s="277"/>
      <c r="AF7" s="277"/>
      <c r="AG7" s="277"/>
      <c r="AH7" s="288"/>
      <c r="AI7" s="289"/>
      <c r="AJ7" s="289"/>
      <c r="AK7" s="289"/>
      <c r="AL7" s="289"/>
      <c r="AM7" s="290"/>
      <c r="AN7" s="70"/>
      <c r="AO7" s="235"/>
      <c r="AP7" s="236"/>
      <c r="AQ7" s="236"/>
      <c r="AR7" s="236"/>
      <c r="AS7" s="236"/>
      <c r="AT7" s="23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30"/>
      <c r="C8" s="230"/>
      <c r="D8" s="231"/>
      <c r="E8" s="271"/>
      <c r="F8" s="272"/>
      <c r="G8" s="272"/>
      <c r="H8" s="272"/>
      <c r="I8" s="272"/>
      <c r="J8" s="283" t="str">
        <f>IF(AND('Mapa final'!$L$11="Muy Alta",'Mapa final'!$P$11="Leve"),CONCATENATE("R",'Mapa final'!$A$11),"")</f>
        <v/>
      </c>
      <c r="K8" s="277"/>
      <c r="L8" s="277" t="str">
        <f>IF(AND('Mapa final'!$L$11="Muy Alta",'Mapa final'!$P$11="Leve"),CONCATENATE("R",'Mapa final'!$A$11),"")</f>
        <v/>
      </c>
      <c r="M8" s="277"/>
      <c r="N8" s="277" t="str">
        <f>IF(AND('Mapa final'!$L$11="Muy Alta",'Mapa final'!$P$11="Leve"),CONCATENATE("R",'Mapa final'!$A$11),"")</f>
        <v/>
      </c>
      <c r="O8" s="278"/>
      <c r="P8" s="283" t="str">
        <f>IF(AND('Mapa final'!$L$11="Muy Alta",'Mapa final'!$P$11="Leve"),CONCATENATE("R",'Mapa final'!$A$11),"")</f>
        <v/>
      </c>
      <c r="Q8" s="277"/>
      <c r="R8" s="277" t="str">
        <f>IF(AND('Mapa final'!$L$11="Muy Alta",'Mapa final'!$P$11="Leve"),CONCATENATE("R",'Mapa final'!$A$11),"")</f>
        <v/>
      </c>
      <c r="S8" s="277"/>
      <c r="T8" s="277" t="str">
        <f>IF(AND('Mapa final'!$L$11="Muy Alta",'Mapa final'!$P$11="Leve"),CONCATENATE("R",'Mapa final'!$A$11),"")</f>
        <v/>
      </c>
      <c r="U8" s="278"/>
      <c r="V8" s="283" t="str">
        <f>IF(AND('Mapa final'!$L$11="Muy Alta",'Mapa final'!$P$11="Leve"),CONCATENATE("R",'Mapa final'!$A$11),"")</f>
        <v/>
      </c>
      <c r="W8" s="277"/>
      <c r="X8" s="277" t="str">
        <f>IF(AND('Mapa final'!$L$11="Muy Alta",'Mapa final'!$P$11="Leve"),CONCATENATE("R",'Mapa final'!$A$11),"")</f>
        <v/>
      </c>
      <c r="Y8" s="277"/>
      <c r="Z8" s="277" t="str">
        <f>IF(AND('Mapa final'!$L$11="Muy Alta",'Mapa final'!$P$11="Leve"),CONCATENATE("R",'Mapa final'!$A$11),"")</f>
        <v/>
      </c>
      <c r="AA8" s="278"/>
      <c r="AB8" s="283" t="str">
        <f>IF(AND('Mapa final'!$L$11="Muy Alta",'Mapa final'!$P$11="Leve"),CONCATENATE("R",'Mapa final'!$A$11),"")</f>
        <v/>
      </c>
      <c r="AC8" s="277"/>
      <c r="AD8" s="277" t="str">
        <f>IF(AND('Mapa final'!$L$11="Muy Alta",'Mapa final'!$P$11="Leve"),CONCATENATE("R",'Mapa final'!$A$11),"")</f>
        <v/>
      </c>
      <c r="AE8" s="277"/>
      <c r="AF8" s="277" t="str">
        <f>IF(AND('Mapa final'!$L$11="Muy Alta",'Mapa final'!$P$11="Leve"),CONCATENATE("R",'Mapa final'!$A$11),"")</f>
        <v/>
      </c>
      <c r="AG8" s="277"/>
      <c r="AH8" s="288" t="str">
        <f>IF(AND('Mapa final'!$L$11="Muy Alta",'Mapa final'!$P$11="Catastrófico"),CONCATENATE("R",'Mapa final'!$A$11),"")</f>
        <v/>
      </c>
      <c r="AI8" s="289"/>
      <c r="AJ8" s="289" t="str">
        <f>IF(AND('Mapa final'!$L$11="Muy Alta",'Mapa final'!$P$11="Catastrófico"),CONCATENATE("R",'Mapa final'!$A$11),"")</f>
        <v/>
      </c>
      <c r="AK8" s="289"/>
      <c r="AL8" s="289" t="str">
        <f>IF(AND('Mapa final'!$L$11="Muy Alta",'Mapa final'!$P$11="Catastrófico"),CONCATENATE("R",'Mapa final'!$A$11),"")</f>
        <v/>
      </c>
      <c r="AM8" s="290"/>
      <c r="AN8" s="70"/>
      <c r="AO8" s="235"/>
      <c r="AP8" s="236"/>
      <c r="AQ8" s="236"/>
      <c r="AR8" s="236"/>
      <c r="AS8" s="236"/>
      <c r="AT8" s="23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30"/>
      <c r="C9" s="230"/>
      <c r="D9" s="231"/>
      <c r="E9" s="271"/>
      <c r="F9" s="272"/>
      <c r="G9" s="272"/>
      <c r="H9" s="272"/>
      <c r="I9" s="272"/>
      <c r="J9" s="283"/>
      <c r="K9" s="277"/>
      <c r="L9" s="277"/>
      <c r="M9" s="277"/>
      <c r="N9" s="277"/>
      <c r="O9" s="278"/>
      <c r="P9" s="283"/>
      <c r="Q9" s="277"/>
      <c r="R9" s="277"/>
      <c r="S9" s="277"/>
      <c r="T9" s="277"/>
      <c r="U9" s="278"/>
      <c r="V9" s="283"/>
      <c r="W9" s="277"/>
      <c r="X9" s="277"/>
      <c r="Y9" s="277"/>
      <c r="Z9" s="277"/>
      <c r="AA9" s="278"/>
      <c r="AB9" s="283"/>
      <c r="AC9" s="277"/>
      <c r="AD9" s="277"/>
      <c r="AE9" s="277"/>
      <c r="AF9" s="277"/>
      <c r="AG9" s="277"/>
      <c r="AH9" s="288"/>
      <c r="AI9" s="289"/>
      <c r="AJ9" s="289"/>
      <c r="AK9" s="289"/>
      <c r="AL9" s="289"/>
      <c r="AM9" s="290"/>
      <c r="AN9" s="70"/>
      <c r="AO9" s="235"/>
      <c r="AP9" s="236"/>
      <c r="AQ9" s="236"/>
      <c r="AR9" s="236"/>
      <c r="AS9" s="236"/>
      <c r="AT9" s="23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30"/>
      <c r="C10" s="230"/>
      <c r="D10" s="231"/>
      <c r="E10" s="271"/>
      <c r="F10" s="272"/>
      <c r="G10" s="272"/>
      <c r="H10" s="272"/>
      <c r="I10" s="272"/>
      <c r="J10" s="283" t="str">
        <f>IF(AND('Mapa final'!$L$11="Muy Alta",'Mapa final'!$P$11="Leve"),CONCATENATE("R",'Mapa final'!$A$11),"")</f>
        <v/>
      </c>
      <c r="K10" s="277"/>
      <c r="L10" s="277" t="str">
        <f>IF(AND('Mapa final'!$L$11="Muy Alta",'Mapa final'!$P$11="Leve"),CONCATENATE("R",'Mapa final'!$A$11),"")</f>
        <v/>
      </c>
      <c r="M10" s="277"/>
      <c r="N10" s="277" t="str">
        <f>IF(AND('Mapa final'!$L$11="Muy Alta",'Mapa final'!$P$11="Leve"),CONCATENATE("R",'Mapa final'!$A$11),"")</f>
        <v/>
      </c>
      <c r="O10" s="278"/>
      <c r="P10" s="283" t="str">
        <f>IF(AND('Mapa final'!$L$11="Muy Alta",'Mapa final'!$P$11="Leve"),CONCATENATE("R",'Mapa final'!$A$11),"")</f>
        <v/>
      </c>
      <c r="Q10" s="277"/>
      <c r="R10" s="277" t="str">
        <f>IF(AND('Mapa final'!$L$11="Muy Alta",'Mapa final'!$P$11="Leve"),CONCATENATE("R",'Mapa final'!$A$11),"")</f>
        <v/>
      </c>
      <c r="S10" s="277"/>
      <c r="T10" s="277" t="str">
        <f>IF(AND('Mapa final'!$L$11="Muy Alta",'Mapa final'!$P$11="Leve"),CONCATENATE("R",'Mapa final'!$A$11),"")</f>
        <v/>
      </c>
      <c r="U10" s="278"/>
      <c r="V10" s="283" t="str">
        <f>IF(AND('Mapa final'!$L$11="Muy Alta",'Mapa final'!$P$11="Leve"),CONCATENATE("R",'Mapa final'!$A$11),"")</f>
        <v/>
      </c>
      <c r="W10" s="277"/>
      <c r="X10" s="277" t="str">
        <f>IF(AND('Mapa final'!$L$11="Muy Alta",'Mapa final'!$P$11="Leve"),CONCATENATE("R",'Mapa final'!$A$11),"")</f>
        <v/>
      </c>
      <c r="Y10" s="277"/>
      <c r="Z10" s="277" t="str">
        <f>IF(AND('Mapa final'!$L$11="Muy Alta",'Mapa final'!$P$11="Leve"),CONCATENATE("R",'Mapa final'!$A$11),"")</f>
        <v/>
      </c>
      <c r="AA10" s="278"/>
      <c r="AB10" s="283" t="str">
        <f>IF(AND('Mapa final'!$L$11="Muy Alta",'Mapa final'!$P$11="Leve"),CONCATENATE("R",'Mapa final'!$A$11),"")</f>
        <v/>
      </c>
      <c r="AC10" s="277"/>
      <c r="AD10" s="277" t="str">
        <f>IF(AND('Mapa final'!$L$11="Muy Alta",'Mapa final'!$P$11="Leve"),CONCATENATE("R",'Mapa final'!$A$11),"")</f>
        <v/>
      </c>
      <c r="AE10" s="277"/>
      <c r="AF10" s="277" t="str">
        <f>IF(AND('Mapa final'!$L$11="Muy Alta",'Mapa final'!$P$11="Leve"),CONCATENATE("R",'Mapa final'!$A$11),"")</f>
        <v/>
      </c>
      <c r="AG10" s="277"/>
      <c r="AH10" s="288" t="str">
        <f>IF(AND('Mapa final'!$L$11="Muy Alta",'Mapa final'!$P$11="Catastrófico"),CONCATENATE("R",'Mapa final'!$A$11),"")</f>
        <v/>
      </c>
      <c r="AI10" s="289"/>
      <c r="AJ10" s="289" t="str">
        <f>IF(AND('Mapa final'!$L$11="Muy Alta",'Mapa final'!$P$11="Catastrófico"),CONCATENATE("R",'Mapa final'!$A$11),"")</f>
        <v/>
      </c>
      <c r="AK10" s="289"/>
      <c r="AL10" s="289" t="str">
        <f>IF(AND('Mapa final'!$L$11="Muy Alta",'Mapa final'!$P$11="Catastrófico"),CONCATENATE("R",'Mapa final'!$A$11),"")</f>
        <v/>
      </c>
      <c r="AM10" s="290"/>
      <c r="AN10" s="70"/>
      <c r="AO10" s="235"/>
      <c r="AP10" s="236"/>
      <c r="AQ10" s="236"/>
      <c r="AR10" s="236"/>
      <c r="AS10" s="236"/>
      <c r="AT10" s="23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30"/>
      <c r="C11" s="230"/>
      <c r="D11" s="231"/>
      <c r="E11" s="271"/>
      <c r="F11" s="272"/>
      <c r="G11" s="272"/>
      <c r="H11" s="272"/>
      <c r="I11" s="272"/>
      <c r="J11" s="283"/>
      <c r="K11" s="277"/>
      <c r="L11" s="277"/>
      <c r="M11" s="277"/>
      <c r="N11" s="277"/>
      <c r="O11" s="278"/>
      <c r="P11" s="283"/>
      <c r="Q11" s="277"/>
      <c r="R11" s="277"/>
      <c r="S11" s="277"/>
      <c r="T11" s="277"/>
      <c r="U11" s="278"/>
      <c r="V11" s="283"/>
      <c r="W11" s="277"/>
      <c r="X11" s="277"/>
      <c r="Y11" s="277"/>
      <c r="Z11" s="277"/>
      <c r="AA11" s="278"/>
      <c r="AB11" s="283"/>
      <c r="AC11" s="277"/>
      <c r="AD11" s="277"/>
      <c r="AE11" s="277"/>
      <c r="AF11" s="277"/>
      <c r="AG11" s="277"/>
      <c r="AH11" s="288"/>
      <c r="AI11" s="289"/>
      <c r="AJ11" s="289"/>
      <c r="AK11" s="289"/>
      <c r="AL11" s="289"/>
      <c r="AM11" s="290"/>
      <c r="AN11" s="70"/>
      <c r="AO11" s="235"/>
      <c r="AP11" s="236"/>
      <c r="AQ11" s="236"/>
      <c r="AR11" s="236"/>
      <c r="AS11" s="236"/>
      <c r="AT11" s="23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30"/>
      <c r="C12" s="230"/>
      <c r="D12" s="231"/>
      <c r="E12" s="271"/>
      <c r="F12" s="272"/>
      <c r="G12" s="272"/>
      <c r="H12" s="272"/>
      <c r="I12" s="272"/>
      <c r="J12" s="283" t="str">
        <f>IF(AND('Mapa final'!$L$11="Muy Alta",'Mapa final'!$P$11="Leve"),CONCATENATE("R",'Mapa final'!$A$11),"")</f>
        <v/>
      </c>
      <c r="K12" s="277"/>
      <c r="L12" s="277" t="str">
        <f>IF(AND('Mapa final'!$L$11="Muy Alta",'Mapa final'!$P$11="Leve"),CONCATENATE("R",'Mapa final'!$A$11),"")</f>
        <v/>
      </c>
      <c r="M12" s="277"/>
      <c r="N12" s="277" t="str">
        <f>IF(AND('Mapa final'!$L$11="Muy Alta",'Mapa final'!$P$11="Leve"),CONCATENATE("R",'Mapa final'!$A$11),"")</f>
        <v/>
      </c>
      <c r="O12" s="278"/>
      <c r="P12" s="283" t="str">
        <f>IF(AND('Mapa final'!$L$11="Muy Alta",'Mapa final'!$P$11="Leve"),CONCATENATE("R",'Mapa final'!$A$11),"")</f>
        <v/>
      </c>
      <c r="Q12" s="277"/>
      <c r="R12" s="277" t="str">
        <f>IF(AND('Mapa final'!$L$11="Muy Alta",'Mapa final'!$P$11="Leve"),CONCATENATE("R",'Mapa final'!$A$11),"")</f>
        <v/>
      </c>
      <c r="S12" s="277"/>
      <c r="T12" s="277" t="str">
        <f>IF(AND('Mapa final'!$L$11="Muy Alta",'Mapa final'!$P$11="Leve"),CONCATENATE("R",'Mapa final'!$A$11),"")</f>
        <v/>
      </c>
      <c r="U12" s="278"/>
      <c r="V12" s="283" t="str">
        <f>IF(AND('Mapa final'!$L$11="Muy Alta",'Mapa final'!$P$11="Leve"),CONCATENATE("R",'Mapa final'!$A$11),"")</f>
        <v/>
      </c>
      <c r="W12" s="277"/>
      <c r="X12" s="277" t="str">
        <f>IF(AND('Mapa final'!$L$11="Muy Alta",'Mapa final'!$P$11="Leve"),CONCATENATE("R",'Mapa final'!$A$11),"")</f>
        <v/>
      </c>
      <c r="Y12" s="277"/>
      <c r="Z12" s="277" t="str">
        <f>IF(AND('Mapa final'!$L$11="Muy Alta",'Mapa final'!$P$11="Leve"),CONCATENATE("R",'Mapa final'!$A$11),"")</f>
        <v/>
      </c>
      <c r="AA12" s="278"/>
      <c r="AB12" s="283" t="str">
        <f>IF(AND('Mapa final'!$L$11="Muy Alta",'Mapa final'!$P$11="Leve"),CONCATENATE("R",'Mapa final'!$A$11),"")</f>
        <v/>
      </c>
      <c r="AC12" s="277"/>
      <c r="AD12" s="277" t="str">
        <f>IF(AND('Mapa final'!$L$11="Muy Alta",'Mapa final'!$P$11="Leve"),CONCATENATE("R",'Mapa final'!$A$11),"")</f>
        <v/>
      </c>
      <c r="AE12" s="277"/>
      <c r="AF12" s="277" t="str">
        <f>IF(AND('Mapa final'!$L$11="Muy Alta",'Mapa final'!$P$11="Leve"),CONCATENATE("R",'Mapa final'!$A$11),"")</f>
        <v/>
      </c>
      <c r="AG12" s="277"/>
      <c r="AH12" s="288" t="str">
        <f>IF(AND('Mapa final'!$L$11="Muy Alta",'Mapa final'!$P$11="Catastrófico"),CONCATENATE("R",'Mapa final'!$A$11),"")</f>
        <v/>
      </c>
      <c r="AI12" s="289"/>
      <c r="AJ12" s="289" t="str">
        <f>IF(AND('Mapa final'!$L$11="Muy Alta",'Mapa final'!$P$11="Catastrófico"),CONCATENATE("R",'Mapa final'!$A$11),"")</f>
        <v/>
      </c>
      <c r="AK12" s="289"/>
      <c r="AL12" s="289" t="str">
        <f>IF(AND('Mapa final'!$L$11="Muy Alta",'Mapa final'!$P$11="Catastrófico"),CONCATENATE("R",'Mapa final'!$A$11),"")</f>
        <v/>
      </c>
      <c r="AM12" s="290"/>
      <c r="AN12" s="70"/>
      <c r="AO12" s="235"/>
      <c r="AP12" s="236"/>
      <c r="AQ12" s="236"/>
      <c r="AR12" s="236"/>
      <c r="AS12" s="236"/>
      <c r="AT12" s="23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30"/>
      <c r="C13" s="230"/>
      <c r="D13" s="231"/>
      <c r="E13" s="274"/>
      <c r="F13" s="275"/>
      <c r="G13" s="275"/>
      <c r="H13" s="275"/>
      <c r="I13" s="275"/>
      <c r="J13" s="287"/>
      <c r="K13" s="279"/>
      <c r="L13" s="279"/>
      <c r="M13" s="279"/>
      <c r="N13" s="279"/>
      <c r="O13" s="280"/>
      <c r="P13" s="287"/>
      <c r="Q13" s="279"/>
      <c r="R13" s="279"/>
      <c r="S13" s="279"/>
      <c r="T13" s="279"/>
      <c r="U13" s="280"/>
      <c r="V13" s="287"/>
      <c r="W13" s="279"/>
      <c r="X13" s="279"/>
      <c r="Y13" s="279"/>
      <c r="Z13" s="279"/>
      <c r="AA13" s="280"/>
      <c r="AB13" s="287"/>
      <c r="AC13" s="279"/>
      <c r="AD13" s="279"/>
      <c r="AE13" s="279"/>
      <c r="AF13" s="279"/>
      <c r="AG13" s="279"/>
      <c r="AH13" s="291"/>
      <c r="AI13" s="292"/>
      <c r="AJ13" s="292"/>
      <c r="AK13" s="292"/>
      <c r="AL13" s="292"/>
      <c r="AM13" s="293"/>
      <c r="AN13" s="70"/>
      <c r="AO13" s="238"/>
      <c r="AP13" s="239"/>
      <c r="AQ13" s="239"/>
      <c r="AR13" s="239"/>
      <c r="AS13" s="239"/>
      <c r="AT13" s="24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30"/>
      <c r="C14" s="230"/>
      <c r="D14" s="231"/>
      <c r="E14" s="268" t="s">
        <v>158</v>
      </c>
      <c r="F14" s="269"/>
      <c r="G14" s="269"/>
      <c r="H14" s="269"/>
      <c r="I14" s="269"/>
      <c r="J14" s="303" t="str">
        <f>IF(AND('Mapa final'!$L$11="Alta",'Mapa final'!$P$11="Leve"),CONCATENATE("R",'Mapa final'!$A$11),"")</f>
        <v/>
      </c>
      <c r="K14" s="304"/>
      <c r="L14" s="304" t="str">
        <f>IF(AND('Mapa final'!$L$11="Alta",'Mapa final'!$P$11="Leve"),CONCATENATE("R",'Mapa final'!$A$11),"")</f>
        <v/>
      </c>
      <c r="M14" s="304"/>
      <c r="N14" s="304" t="str">
        <f>IF(AND('Mapa final'!$L$11="Alta",'Mapa final'!$P$11="Leve"),CONCATENATE("R",'Mapa final'!$A$11),"")</f>
        <v/>
      </c>
      <c r="O14" s="305"/>
      <c r="P14" s="303" t="str">
        <f>IF(AND('Mapa final'!$L$11="Alta",'Mapa final'!$P$11="Leve"),CONCATENATE("R",'Mapa final'!$A$11),"")</f>
        <v/>
      </c>
      <c r="Q14" s="304"/>
      <c r="R14" s="304" t="str">
        <f>IF(AND('Mapa final'!$L$11="Alta",'Mapa final'!$P$11="Leve"),CONCATENATE("R",'Mapa final'!$A$11),"")</f>
        <v/>
      </c>
      <c r="S14" s="304"/>
      <c r="T14" s="304" t="str">
        <f>IF(AND('Mapa final'!$L$11="Alta",'Mapa final'!$P$11="Leve"),CONCATENATE("R",'Mapa final'!$A$11),"")</f>
        <v/>
      </c>
      <c r="U14" s="305"/>
      <c r="V14" s="281" t="str">
        <f>IF(AND('Mapa final'!$L$11="Muy Alta",'Mapa final'!$P$11="Leve"),CONCATENATE("R",'Mapa final'!$A$11),"")</f>
        <v/>
      </c>
      <c r="W14" s="282"/>
      <c r="X14" s="282" t="str">
        <f>IF(AND('Mapa final'!$L$11="Muy Alta",'Mapa final'!$P$11="Leve"),CONCATENATE("R",'Mapa final'!$A$11),"")</f>
        <v/>
      </c>
      <c r="Y14" s="282"/>
      <c r="Z14" s="282" t="str">
        <f>IF(AND('Mapa final'!$L$11="Muy Alta",'Mapa final'!$P$11="Leve"),CONCATENATE("R",'Mapa final'!$A$11),"")</f>
        <v/>
      </c>
      <c r="AA14" s="284"/>
      <c r="AB14" s="281" t="str">
        <f>IF(AND('Mapa final'!$L$11="Muy Alta",'Mapa final'!$P$11="Leve"),CONCATENATE("R",'Mapa final'!$A$11),"")</f>
        <v/>
      </c>
      <c r="AC14" s="282"/>
      <c r="AD14" s="282" t="str">
        <f>IF(AND('Mapa final'!$L$11="Muy Alta",'Mapa final'!$P$11="Leve"),CONCATENATE("R",'Mapa final'!$A$11),"")</f>
        <v/>
      </c>
      <c r="AE14" s="282"/>
      <c r="AF14" s="282" t="str">
        <f>IF(AND('Mapa final'!$L$11="Muy Alta",'Mapa final'!$P$11="Leve"),CONCATENATE("R",'Mapa final'!$A$11),"")</f>
        <v/>
      </c>
      <c r="AG14" s="284"/>
      <c r="AH14" s="294" t="str">
        <f>IF(AND('Mapa final'!$L$11="Muy Alta",'Mapa final'!$P$11="Catastrófico"),CONCATENATE("R",'Mapa final'!$A$11),"")</f>
        <v/>
      </c>
      <c r="AI14" s="295"/>
      <c r="AJ14" s="295" t="str">
        <f>IF(AND('Mapa final'!$L$11="Muy Alta",'Mapa final'!$P$11="Catastrófico"),CONCATENATE("R",'Mapa final'!$A$11),"")</f>
        <v/>
      </c>
      <c r="AK14" s="295"/>
      <c r="AL14" s="295" t="str">
        <f>IF(AND('Mapa final'!$L$11="Muy Alta",'Mapa final'!$P$11="Catastrófico"),CONCATENATE("R",'Mapa final'!$A$11),"")</f>
        <v/>
      </c>
      <c r="AM14" s="296"/>
      <c r="AN14" s="70"/>
      <c r="AO14" s="241" t="s">
        <v>159</v>
      </c>
      <c r="AP14" s="242"/>
      <c r="AQ14" s="242"/>
      <c r="AR14" s="242"/>
      <c r="AS14" s="242"/>
      <c r="AT14" s="243"/>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30"/>
      <c r="C15" s="230"/>
      <c r="D15" s="231"/>
      <c r="E15" s="271"/>
      <c r="F15" s="272"/>
      <c r="G15" s="272"/>
      <c r="H15" s="272"/>
      <c r="I15" s="272"/>
      <c r="J15" s="297"/>
      <c r="K15" s="298"/>
      <c r="L15" s="298"/>
      <c r="M15" s="298"/>
      <c r="N15" s="298"/>
      <c r="O15" s="299"/>
      <c r="P15" s="297"/>
      <c r="Q15" s="298"/>
      <c r="R15" s="298"/>
      <c r="S15" s="298"/>
      <c r="T15" s="298"/>
      <c r="U15" s="299"/>
      <c r="V15" s="283"/>
      <c r="W15" s="277"/>
      <c r="X15" s="277"/>
      <c r="Y15" s="277"/>
      <c r="Z15" s="277"/>
      <c r="AA15" s="278"/>
      <c r="AB15" s="283"/>
      <c r="AC15" s="277"/>
      <c r="AD15" s="277"/>
      <c r="AE15" s="277"/>
      <c r="AF15" s="277"/>
      <c r="AG15" s="278"/>
      <c r="AH15" s="288"/>
      <c r="AI15" s="289"/>
      <c r="AJ15" s="289"/>
      <c r="AK15" s="289"/>
      <c r="AL15" s="289"/>
      <c r="AM15" s="290"/>
      <c r="AN15" s="70"/>
      <c r="AO15" s="244"/>
      <c r="AP15" s="245"/>
      <c r="AQ15" s="245"/>
      <c r="AR15" s="245"/>
      <c r="AS15" s="245"/>
      <c r="AT15" s="246"/>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30"/>
      <c r="C16" s="230"/>
      <c r="D16" s="231"/>
      <c r="E16" s="271"/>
      <c r="F16" s="272"/>
      <c r="G16" s="272"/>
      <c r="H16" s="272"/>
      <c r="I16" s="272"/>
      <c r="J16" s="297" t="str">
        <f>IF(AND('Mapa final'!$L$11="Alta",'Mapa final'!$P$11="Leve"),CONCATENATE("R",'Mapa final'!$A$11),"")</f>
        <v/>
      </c>
      <c r="K16" s="298"/>
      <c r="L16" s="298" t="str">
        <f>IF(AND('Mapa final'!$L$11="Alta",'Mapa final'!$P$11="Leve"),CONCATENATE("R",'Mapa final'!$A$11),"")</f>
        <v/>
      </c>
      <c r="M16" s="298"/>
      <c r="N16" s="298" t="str">
        <f>IF(AND('Mapa final'!$L$11="Alta",'Mapa final'!$P$11="Leve"),CONCATENATE("R",'Mapa final'!$A$11),"")</f>
        <v/>
      </c>
      <c r="O16" s="299"/>
      <c r="P16" s="297" t="str">
        <f>IF(AND('Mapa final'!$L$11="Alta",'Mapa final'!$P$11="Leve"),CONCATENATE("R",'Mapa final'!$A$11),"")</f>
        <v/>
      </c>
      <c r="Q16" s="298"/>
      <c r="R16" s="298" t="str">
        <f>IF(AND('Mapa final'!$L$11="Alta",'Mapa final'!$P$11="Leve"),CONCATENATE("R",'Mapa final'!$A$11),"")</f>
        <v/>
      </c>
      <c r="S16" s="298"/>
      <c r="T16" s="298" t="str">
        <f>IF(AND('Mapa final'!$L$11="Alta",'Mapa final'!$P$11="Leve"),CONCATENATE("R",'Mapa final'!$A$11),"")</f>
        <v/>
      </c>
      <c r="U16" s="299"/>
      <c r="V16" s="283" t="str">
        <f>IF(AND('Mapa final'!$L$11="Muy Alta",'Mapa final'!$P$11="Leve"),CONCATENATE("R",'Mapa final'!$A$11),"")</f>
        <v/>
      </c>
      <c r="W16" s="277"/>
      <c r="X16" s="277" t="str">
        <f>IF(AND('Mapa final'!$L$11="Muy Alta",'Mapa final'!$P$11="Leve"),CONCATENATE("R",'Mapa final'!$A$11),"")</f>
        <v/>
      </c>
      <c r="Y16" s="277"/>
      <c r="Z16" s="277" t="str">
        <f>IF(AND('Mapa final'!$L$11="Muy Alta",'Mapa final'!$P$11="Leve"),CONCATENATE("R",'Mapa final'!$A$11),"")</f>
        <v/>
      </c>
      <c r="AA16" s="278"/>
      <c r="AB16" s="283" t="str">
        <f>IF(AND('Mapa final'!$L$11="Muy Alta",'Mapa final'!$P$11="Leve"),CONCATENATE("R",'Mapa final'!$A$11),"")</f>
        <v/>
      </c>
      <c r="AC16" s="277"/>
      <c r="AD16" s="277" t="str">
        <f>IF(AND('Mapa final'!$L$11="Muy Alta",'Mapa final'!$P$11="Leve"),CONCATENATE("R",'Mapa final'!$A$11),"")</f>
        <v/>
      </c>
      <c r="AE16" s="277"/>
      <c r="AF16" s="277" t="str">
        <f>IF(AND('Mapa final'!$L$11="Muy Alta",'Mapa final'!$P$11="Leve"),CONCATENATE("R",'Mapa final'!$A$11),"")</f>
        <v/>
      </c>
      <c r="AG16" s="278"/>
      <c r="AH16" s="288" t="str">
        <f>IF(AND('Mapa final'!$L$11="Muy Alta",'Mapa final'!$P$11="Catastrófico"),CONCATENATE("R",'Mapa final'!$A$11),"")</f>
        <v/>
      </c>
      <c r="AI16" s="289"/>
      <c r="AJ16" s="289" t="str">
        <f>IF(AND('Mapa final'!$L$11="Muy Alta",'Mapa final'!$P$11="Catastrófico"),CONCATENATE("R",'Mapa final'!$A$11),"")</f>
        <v/>
      </c>
      <c r="AK16" s="289"/>
      <c r="AL16" s="289" t="str">
        <f>IF(AND('Mapa final'!$L$11="Muy Alta",'Mapa final'!$P$11="Catastrófico"),CONCATENATE("R",'Mapa final'!$A$11),"")</f>
        <v/>
      </c>
      <c r="AM16" s="290"/>
      <c r="AN16" s="70"/>
      <c r="AO16" s="244"/>
      <c r="AP16" s="245"/>
      <c r="AQ16" s="245"/>
      <c r="AR16" s="245"/>
      <c r="AS16" s="245"/>
      <c r="AT16" s="246"/>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30"/>
      <c r="C17" s="230"/>
      <c r="D17" s="231"/>
      <c r="E17" s="271"/>
      <c r="F17" s="272"/>
      <c r="G17" s="272"/>
      <c r="H17" s="272"/>
      <c r="I17" s="272"/>
      <c r="J17" s="297"/>
      <c r="K17" s="298"/>
      <c r="L17" s="298"/>
      <c r="M17" s="298"/>
      <c r="N17" s="298"/>
      <c r="O17" s="299"/>
      <c r="P17" s="297"/>
      <c r="Q17" s="298"/>
      <c r="R17" s="298"/>
      <c r="S17" s="298"/>
      <c r="T17" s="298"/>
      <c r="U17" s="299"/>
      <c r="V17" s="283"/>
      <c r="W17" s="277"/>
      <c r="X17" s="277"/>
      <c r="Y17" s="277"/>
      <c r="Z17" s="277"/>
      <c r="AA17" s="278"/>
      <c r="AB17" s="283"/>
      <c r="AC17" s="277"/>
      <c r="AD17" s="277"/>
      <c r="AE17" s="277"/>
      <c r="AF17" s="277"/>
      <c r="AG17" s="278"/>
      <c r="AH17" s="288"/>
      <c r="AI17" s="289"/>
      <c r="AJ17" s="289"/>
      <c r="AK17" s="289"/>
      <c r="AL17" s="289"/>
      <c r="AM17" s="290"/>
      <c r="AN17" s="70"/>
      <c r="AO17" s="244"/>
      <c r="AP17" s="245"/>
      <c r="AQ17" s="245"/>
      <c r="AR17" s="245"/>
      <c r="AS17" s="245"/>
      <c r="AT17" s="24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30"/>
      <c r="C18" s="230"/>
      <c r="D18" s="231"/>
      <c r="E18" s="271"/>
      <c r="F18" s="272"/>
      <c r="G18" s="272"/>
      <c r="H18" s="272"/>
      <c r="I18" s="272"/>
      <c r="J18" s="297" t="str">
        <f>IF(AND('Mapa final'!$L$11="Alta",'Mapa final'!$P$11="Leve"),CONCATENATE("R",'Mapa final'!$A$11),"")</f>
        <v/>
      </c>
      <c r="K18" s="298"/>
      <c r="L18" s="298" t="str">
        <f>IF(AND('Mapa final'!$L$11="Alta",'Mapa final'!$P$11="Leve"),CONCATENATE("R",'Mapa final'!$A$11),"")</f>
        <v/>
      </c>
      <c r="M18" s="298"/>
      <c r="N18" s="298" t="str">
        <f>IF(AND('Mapa final'!$L$11="Alta",'Mapa final'!$P$11="Leve"),CONCATENATE("R",'Mapa final'!$A$11),"")</f>
        <v/>
      </c>
      <c r="O18" s="299"/>
      <c r="P18" s="297" t="str">
        <f>IF(AND('Mapa final'!$L$11="Alta",'Mapa final'!$P$11="Leve"),CONCATENATE("R",'Mapa final'!$A$11),"")</f>
        <v/>
      </c>
      <c r="Q18" s="298"/>
      <c r="R18" s="298" t="str">
        <f>IF(AND('Mapa final'!$L$11="Alta",'Mapa final'!$P$11="Leve"),CONCATENATE("R",'Mapa final'!$A$11),"")</f>
        <v/>
      </c>
      <c r="S18" s="298"/>
      <c r="T18" s="298" t="str">
        <f>IF(AND('Mapa final'!$L$11="Alta",'Mapa final'!$P$11="Leve"),CONCATENATE("R",'Mapa final'!$A$11),"")</f>
        <v/>
      </c>
      <c r="U18" s="299"/>
      <c r="V18" s="283" t="str">
        <f>IF(AND('Mapa final'!$L$11="Muy Alta",'Mapa final'!$P$11="Leve"),CONCATENATE("R",'Mapa final'!$A$11),"")</f>
        <v/>
      </c>
      <c r="W18" s="277"/>
      <c r="X18" s="277" t="str">
        <f>IF(AND('Mapa final'!$L$11="Muy Alta",'Mapa final'!$P$11="Leve"),CONCATENATE("R",'Mapa final'!$A$11),"")</f>
        <v/>
      </c>
      <c r="Y18" s="277"/>
      <c r="Z18" s="277" t="str">
        <f>IF(AND('Mapa final'!$L$11="Muy Alta",'Mapa final'!$P$11="Leve"),CONCATENATE("R",'Mapa final'!$A$11),"")</f>
        <v/>
      </c>
      <c r="AA18" s="278"/>
      <c r="AB18" s="283" t="str">
        <f>IF(AND('Mapa final'!$L$11="Muy Alta",'Mapa final'!$P$11="Leve"),CONCATENATE("R",'Mapa final'!$A$11),"")</f>
        <v/>
      </c>
      <c r="AC18" s="277"/>
      <c r="AD18" s="277" t="str">
        <f>IF(AND('Mapa final'!$L$11="Muy Alta",'Mapa final'!$P$11="Leve"),CONCATENATE("R",'Mapa final'!$A$11),"")</f>
        <v/>
      </c>
      <c r="AE18" s="277"/>
      <c r="AF18" s="277" t="str">
        <f>IF(AND('Mapa final'!$L$11="Muy Alta",'Mapa final'!$P$11="Leve"),CONCATENATE("R",'Mapa final'!$A$11),"")</f>
        <v/>
      </c>
      <c r="AG18" s="278"/>
      <c r="AH18" s="288" t="str">
        <f>IF(AND('Mapa final'!$L$11="Muy Alta",'Mapa final'!$P$11="Catastrófico"),CONCATENATE("R",'Mapa final'!$A$11),"")</f>
        <v/>
      </c>
      <c r="AI18" s="289"/>
      <c r="AJ18" s="289" t="str">
        <f>IF(AND('Mapa final'!$L$11="Muy Alta",'Mapa final'!$P$11="Catastrófico"),CONCATENATE("R",'Mapa final'!$A$11),"")</f>
        <v/>
      </c>
      <c r="AK18" s="289"/>
      <c r="AL18" s="289" t="str">
        <f>IF(AND('Mapa final'!$L$11="Muy Alta",'Mapa final'!$P$11="Catastrófico"),CONCATENATE("R",'Mapa final'!$A$11),"")</f>
        <v/>
      </c>
      <c r="AM18" s="290"/>
      <c r="AN18" s="70"/>
      <c r="AO18" s="244"/>
      <c r="AP18" s="245"/>
      <c r="AQ18" s="245"/>
      <c r="AR18" s="245"/>
      <c r="AS18" s="245"/>
      <c r="AT18" s="24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30"/>
      <c r="C19" s="230"/>
      <c r="D19" s="231"/>
      <c r="E19" s="271"/>
      <c r="F19" s="272"/>
      <c r="G19" s="272"/>
      <c r="H19" s="272"/>
      <c r="I19" s="272"/>
      <c r="J19" s="297"/>
      <c r="K19" s="298"/>
      <c r="L19" s="298"/>
      <c r="M19" s="298"/>
      <c r="N19" s="298"/>
      <c r="O19" s="299"/>
      <c r="P19" s="297"/>
      <c r="Q19" s="298"/>
      <c r="R19" s="298"/>
      <c r="S19" s="298"/>
      <c r="T19" s="298"/>
      <c r="U19" s="299"/>
      <c r="V19" s="283"/>
      <c r="W19" s="277"/>
      <c r="X19" s="277"/>
      <c r="Y19" s="277"/>
      <c r="Z19" s="277"/>
      <c r="AA19" s="278"/>
      <c r="AB19" s="283"/>
      <c r="AC19" s="277"/>
      <c r="AD19" s="277"/>
      <c r="AE19" s="277"/>
      <c r="AF19" s="277"/>
      <c r="AG19" s="278"/>
      <c r="AH19" s="288"/>
      <c r="AI19" s="289"/>
      <c r="AJ19" s="289"/>
      <c r="AK19" s="289"/>
      <c r="AL19" s="289"/>
      <c r="AM19" s="290"/>
      <c r="AN19" s="70"/>
      <c r="AO19" s="244"/>
      <c r="AP19" s="245"/>
      <c r="AQ19" s="245"/>
      <c r="AR19" s="245"/>
      <c r="AS19" s="245"/>
      <c r="AT19" s="24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30"/>
      <c r="C20" s="230"/>
      <c r="D20" s="231"/>
      <c r="E20" s="271"/>
      <c r="F20" s="272"/>
      <c r="G20" s="272"/>
      <c r="H20" s="272"/>
      <c r="I20" s="272"/>
      <c r="J20" s="297" t="str">
        <f>IF(AND('Mapa final'!$L$11="Alta",'Mapa final'!$P$11="Leve"),CONCATENATE("R",'Mapa final'!$A$11),"")</f>
        <v/>
      </c>
      <c r="K20" s="298"/>
      <c r="L20" s="298" t="str">
        <f>IF(AND('Mapa final'!$L$11="Alta",'Mapa final'!$P$11="Leve"),CONCATENATE("R",'Mapa final'!$A$11),"")</f>
        <v/>
      </c>
      <c r="M20" s="298"/>
      <c r="N20" s="298" t="str">
        <f>IF(AND('Mapa final'!$L$11="Alta",'Mapa final'!$P$11="Leve"),CONCATENATE("R",'Mapa final'!$A$11),"")</f>
        <v/>
      </c>
      <c r="O20" s="299"/>
      <c r="P20" s="297" t="str">
        <f>IF(AND('Mapa final'!$L$11="Alta",'Mapa final'!$P$11="Leve"),CONCATENATE("R",'Mapa final'!$A$11),"")</f>
        <v/>
      </c>
      <c r="Q20" s="298"/>
      <c r="R20" s="298" t="str">
        <f>IF(AND('Mapa final'!$L$11="Alta",'Mapa final'!$P$11="Leve"),CONCATENATE("R",'Mapa final'!$A$11),"")</f>
        <v/>
      </c>
      <c r="S20" s="298"/>
      <c r="T20" s="298" t="str">
        <f>IF(AND('Mapa final'!$L$11="Alta",'Mapa final'!$P$11="Leve"),CONCATENATE("R",'Mapa final'!$A$11),"")</f>
        <v/>
      </c>
      <c r="U20" s="299"/>
      <c r="V20" s="283" t="str">
        <f>IF(AND('Mapa final'!$L$11="Muy Alta",'Mapa final'!$P$11="Leve"),CONCATENATE("R",'Mapa final'!$A$11),"")</f>
        <v/>
      </c>
      <c r="W20" s="277"/>
      <c r="X20" s="277" t="str">
        <f>IF(AND('Mapa final'!$L$11="Muy Alta",'Mapa final'!$P$11="Leve"),CONCATENATE("R",'Mapa final'!$A$11),"")</f>
        <v/>
      </c>
      <c r="Y20" s="277"/>
      <c r="Z20" s="277" t="str">
        <f>IF(AND('Mapa final'!$L$11="Muy Alta",'Mapa final'!$P$11="Leve"),CONCATENATE("R",'Mapa final'!$A$11),"")</f>
        <v/>
      </c>
      <c r="AA20" s="278"/>
      <c r="AB20" s="283" t="str">
        <f>IF(AND('Mapa final'!$L$11="Muy Alta",'Mapa final'!$P$11="Leve"),CONCATENATE("R",'Mapa final'!$A$11),"")</f>
        <v/>
      </c>
      <c r="AC20" s="277"/>
      <c r="AD20" s="277" t="str">
        <f>IF(AND('Mapa final'!$L$11="Muy Alta",'Mapa final'!$P$11="Leve"),CONCATENATE("R",'Mapa final'!$A$11),"")</f>
        <v/>
      </c>
      <c r="AE20" s="277"/>
      <c r="AF20" s="277" t="str">
        <f>IF(AND('Mapa final'!$L$11="Muy Alta",'Mapa final'!$P$11="Leve"),CONCATENATE("R",'Mapa final'!$A$11),"")</f>
        <v/>
      </c>
      <c r="AG20" s="278"/>
      <c r="AH20" s="288" t="str">
        <f>IF(AND('Mapa final'!$L$11="Muy Alta",'Mapa final'!$P$11="Catastrófico"),CONCATENATE("R",'Mapa final'!$A$11),"")</f>
        <v/>
      </c>
      <c r="AI20" s="289"/>
      <c r="AJ20" s="289" t="str">
        <f>IF(AND('Mapa final'!$L$11="Muy Alta",'Mapa final'!$P$11="Catastrófico"),CONCATENATE("R",'Mapa final'!$A$11),"")</f>
        <v/>
      </c>
      <c r="AK20" s="289"/>
      <c r="AL20" s="289" t="str">
        <f>IF(AND('Mapa final'!$L$11="Muy Alta",'Mapa final'!$P$11="Catastrófico"),CONCATENATE("R",'Mapa final'!$A$11),"")</f>
        <v/>
      </c>
      <c r="AM20" s="290"/>
      <c r="AN20" s="70"/>
      <c r="AO20" s="244"/>
      <c r="AP20" s="245"/>
      <c r="AQ20" s="245"/>
      <c r="AR20" s="245"/>
      <c r="AS20" s="245"/>
      <c r="AT20" s="24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30"/>
      <c r="C21" s="230"/>
      <c r="D21" s="231"/>
      <c r="E21" s="274"/>
      <c r="F21" s="275"/>
      <c r="G21" s="275"/>
      <c r="H21" s="275"/>
      <c r="I21" s="275"/>
      <c r="J21" s="300"/>
      <c r="K21" s="301"/>
      <c r="L21" s="301"/>
      <c r="M21" s="301"/>
      <c r="N21" s="301"/>
      <c r="O21" s="302"/>
      <c r="P21" s="300"/>
      <c r="Q21" s="301"/>
      <c r="R21" s="301"/>
      <c r="S21" s="301"/>
      <c r="T21" s="301"/>
      <c r="U21" s="302"/>
      <c r="V21" s="287"/>
      <c r="W21" s="279"/>
      <c r="X21" s="279"/>
      <c r="Y21" s="279"/>
      <c r="Z21" s="279"/>
      <c r="AA21" s="280"/>
      <c r="AB21" s="287"/>
      <c r="AC21" s="279"/>
      <c r="AD21" s="279"/>
      <c r="AE21" s="279"/>
      <c r="AF21" s="279"/>
      <c r="AG21" s="280"/>
      <c r="AH21" s="291"/>
      <c r="AI21" s="292"/>
      <c r="AJ21" s="292"/>
      <c r="AK21" s="292"/>
      <c r="AL21" s="292"/>
      <c r="AM21" s="293"/>
      <c r="AN21" s="70"/>
      <c r="AO21" s="247"/>
      <c r="AP21" s="248"/>
      <c r="AQ21" s="248"/>
      <c r="AR21" s="248"/>
      <c r="AS21" s="248"/>
      <c r="AT21" s="249"/>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30"/>
      <c r="C22" s="230"/>
      <c r="D22" s="231"/>
      <c r="E22" s="268" t="s">
        <v>160</v>
      </c>
      <c r="F22" s="269"/>
      <c r="G22" s="269"/>
      <c r="H22" s="269"/>
      <c r="I22" s="270"/>
      <c r="J22" s="303" t="str">
        <f>IF(AND('Mapa final'!$L$11="Alta",'Mapa final'!$P$11="Leve"),CONCATENATE("R",'Mapa final'!$A$11),"")</f>
        <v/>
      </c>
      <c r="K22" s="304"/>
      <c r="L22" s="304" t="str">
        <f>IF(AND('Mapa final'!$L$11="Alta",'Mapa final'!$P$11="Leve"),CONCATENATE("R",'Mapa final'!$A$11),"")</f>
        <v/>
      </c>
      <c r="M22" s="304"/>
      <c r="N22" s="304" t="str">
        <f>IF(AND('Mapa final'!$L$11="Alta",'Mapa final'!$P$11="Leve"),CONCATENATE("R",'Mapa final'!$A$11),"")</f>
        <v/>
      </c>
      <c r="O22" s="305"/>
      <c r="P22" s="303" t="str">
        <f>IF(AND('Mapa final'!$L$11="Alta",'Mapa final'!$P$11="Leve"),CONCATENATE("R",'Mapa final'!$A$11),"")</f>
        <v/>
      </c>
      <c r="Q22" s="304"/>
      <c r="R22" s="304" t="str">
        <f>IF(AND('Mapa final'!$L$11="Alta",'Mapa final'!$P$11="Leve"),CONCATENATE("R",'Mapa final'!$A$11),"")</f>
        <v/>
      </c>
      <c r="S22" s="304"/>
      <c r="T22" s="304" t="str">
        <f>IF(AND('Mapa final'!$L$11="Alta",'Mapa final'!$P$11="Leve"),CONCATENATE("R",'Mapa final'!$A$11),"")</f>
        <v/>
      </c>
      <c r="U22" s="305"/>
      <c r="V22" s="303" t="str">
        <f>IF(AND('Mapa final'!$L$11="Alta",'Mapa final'!$P$11="Leve"),CONCATENATE("R",'Mapa final'!$A$11),"")</f>
        <v/>
      </c>
      <c r="W22" s="304"/>
      <c r="X22" s="304" t="str">
        <f>IF(AND('Mapa final'!$L$11="Alta",'Mapa final'!$P$11="Leve"),CONCATENATE("R",'Mapa final'!$A$11),"")</f>
        <v/>
      </c>
      <c r="Y22" s="304"/>
      <c r="Z22" s="304" t="str">
        <f>IF(AND('Mapa final'!$L$11="Alta",'Mapa final'!$P$11="Leve"),CONCATENATE("R",'Mapa final'!$A$11),"")</f>
        <v/>
      </c>
      <c r="AA22" s="305"/>
      <c r="AB22" s="281" t="str">
        <f>IF(AND('Mapa final'!$L$11="Muy Alta",'Mapa final'!$P$11="Leve"),CONCATENATE("R",'Mapa final'!$A$11),"")</f>
        <v/>
      </c>
      <c r="AC22" s="282"/>
      <c r="AD22" s="282" t="str">
        <f>IF(AND('Mapa final'!$L$11="Muy Alta",'Mapa final'!$P$11="Leve"),CONCATENATE("R",'Mapa final'!$A$11),"")</f>
        <v/>
      </c>
      <c r="AE22" s="282"/>
      <c r="AF22" s="282" t="str">
        <f>IF(AND('Mapa final'!$L$11="Muy Alta",'Mapa final'!$P$11="Leve"),CONCATENATE("R",'Mapa final'!$A$11),"")</f>
        <v/>
      </c>
      <c r="AG22" s="284"/>
      <c r="AH22" s="294" t="str">
        <f>IF(AND('Mapa final'!$L$11="Muy Alta",'Mapa final'!$P$11="Catastrófico"),CONCATENATE("R",'Mapa final'!$A$11),"")</f>
        <v/>
      </c>
      <c r="AI22" s="295"/>
      <c r="AJ22" s="295" t="str">
        <f>IF(AND('Mapa final'!$L$11="Muy Alta",'Mapa final'!$P$11="Catastrófico"),CONCATENATE("R",'Mapa final'!$A$11),"")</f>
        <v/>
      </c>
      <c r="AK22" s="295"/>
      <c r="AL22" s="295" t="str">
        <f>IF(AND('Mapa final'!$L$11="Muy Alta",'Mapa final'!$P$11="Catastrófico"),CONCATENATE("R",'Mapa final'!$A$11),"")</f>
        <v/>
      </c>
      <c r="AM22" s="296"/>
      <c r="AN22" s="70"/>
      <c r="AO22" s="250" t="s">
        <v>161</v>
      </c>
      <c r="AP22" s="251"/>
      <c r="AQ22" s="251"/>
      <c r="AR22" s="251"/>
      <c r="AS22" s="251"/>
      <c r="AT22" s="25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30"/>
      <c r="C23" s="230"/>
      <c r="D23" s="231"/>
      <c r="E23" s="271"/>
      <c r="F23" s="272"/>
      <c r="G23" s="272"/>
      <c r="H23" s="272"/>
      <c r="I23" s="273"/>
      <c r="J23" s="297"/>
      <c r="K23" s="298"/>
      <c r="L23" s="298"/>
      <c r="M23" s="298"/>
      <c r="N23" s="298"/>
      <c r="O23" s="299"/>
      <c r="P23" s="297"/>
      <c r="Q23" s="298"/>
      <c r="R23" s="298"/>
      <c r="S23" s="298"/>
      <c r="T23" s="298"/>
      <c r="U23" s="299"/>
      <c r="V23" s="297"/>
      <c r="W23" s="298"/>
      <c r="X23" s="298"/>
      <c r="Y23" s="298"/>
      <c r="Z23" s="298"/>
      <c r="AA23" s="299"/>
      <c r="AB23" s="283"/>
      <c r="AC23" s="277"/>
      <c r="AD23" s="277"/>
      <c r="AE23" s="277"/>
      <c r="AF23" s="277"/>
      <c r="AG23" s="278"/>
      <c r="AH23" s="288"/>
      <c r="AI23" s="289"/>
      <c r="AJ23" s="289"/>
      <c r="AK23" s="289"/>
      <c r="AL23" s="289"/>
      <c r="AM23" s="290"/>
      <c r="AN23" s="70"/>
      <c r="AO23" s="253"/>
      <c r="AP23" s="254"/>
      <c r="AQ23" s="254"/>
      <c r="AR23" s="254"/>
      <c r="AS23" s="254"/>
      <c r="AT23" s="255"/>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30"/>
      <c r="C24" s="230"/>
      <c r="D24" s="231"/>
      <c r="E24" s="271"/>
      <c r="F24" s="272"/>
      <c r="G24" s="272"/>
      <c r="H24" s="272"/>
      <c r="I24" s="273"/>
      <c r="J24" s="297" t="str">
        <f>IF(AND('Mapa final'!$L$11="Alta",'Mapa final'!$P$11="Leve"),CONCATENATE("R",'Mapa final'!$A$11),"")</f>
        <v/>
      </c>
      <c r="K24" s="298"/>
      <c r="L24" s="298" t="str">
        <f>IF(AND('Mapa final'!$L$11="Alta",'Mapa final'!$P$11="Leve"),CONCATENATE("R",'Mapa final'!$A$11),"")</f>
        <v/>
      </c>
      <c r="M24" s="298"/>
      <c r="N24" s="298" t="str">
        <f>IF(AND('Mapa final'!$L$11="Alta",'Mapa final'!$P$11="Leve"),CONCATENATE("R",'Mapa final'!$A$11),"")</f>
        <v/>
      </c>
      <c r="O24" s="299"/>
      <c r="P24" s="297" t="str">
        <f>IF(AND('Mapa final'!$L$11="media",'Mapa final'!$P$11="menor"),CONCATENATE("R",'Mapa final'!$A$11),"")</f>
        <v>R1</v>
      </c>
      <c r="Q24" s="298"/>
      <c r="R24" s="298" t="str">
        <f>IF(AND('Mapa final'!$L$11="Alta",'Mapa final'!$P$11="Leve"),CONCATENATE("R",'Mapa final'!$A$11),"")</f>
        <v/>
      </c>
      <c r="S24" s="298"/>
      <c r="T24" s="298" t="str">
        <f>IF(AND('Mapa final'!$L$11="Alta",'Mapa final'!$P$11="Leve"),CONCATENATE("R",'Mapa final'!$A$11),"")</f>
        <v/>
      </c>
      <c r="U24" s="299"/>
      <c r="V24" s="297" t="str">
        <f>IF(AND('Mapa final'!$L$11="Alta",'Mapa final'!$P$11="Leve"),CONCATENATE("R",'Mapa final'!$A$11),"")</f>
        <v/>
      </c>
      <c r="W24" s="298"/>
      <c r="X24" s="298" t="str">
        <f>IF(AND('Mapa final'!$L$11="Alta",'Mapa final'!$P$11="Leve"),CONCATENATE("R",'Mapa final'!$A$11),"")</f>
        <v/>
      </c>
      <c r="Y24" s="298"/>
      <c r="Z24" s="298" t="str">
        <f>IF(AND('Mapa final'!$L$11="Alta",'Mapa final'!$P$11="Leve"),CONCATENATE("R",'Mapa final'!$A$11),"")</f>
        <v/>
      </c>
      <c r="AA24" s="299"/>
      <c r="AB24" s="283" t="str">
        <f>IF(AND('Mapa final'!$L$11="Muy Alta",'Mapa final'!$P$11="Leve"),CONCATENATE("R",'Mapa final'!$A$11),"")</f>
        <v/>
      </c>
      <c r="AC24" s="277"/>
      <c r="AD24" s="277" t="str">
        <f>IF(AND('Mapa final'!$L$11="Muy Alta",'Mapa final'!$P$11="Leve"),CONCATENATE("R",'Mapa final'!$A$11),"")</f>
        <v/>
      </c>
      <c r="AE24" s="277"/>
      <c r="AF24" s="277" t="str">
        <f>IF(AND('Mapa final'!$L$11="Muy Alta",'Mapa final'!$P$11="Leve"),CONCATENATE("R",'Mapa final'!$A$11),"")</f>
        <v/>
      </c>
      <c r="AG24" s="278"/>
      <c r="AH24" s="288" t="str">
        <f>IF(AND('Mapa final'!$L$11="Muy Alta",'Mapa final'!$P$11="Catastrófico"),CONCATENATE("R",'Mapa final'!$A$11),"")</f>
        <v/>
      </c>
      <c r="AI24" s="289"/>
      <c r="AJ24" s="289" t="str">
        <f>IF(AND('Mapa final'!$L$11="Muy Alta",'Mapa final'!$P$11="Catastrófico"),CONCATENATE("R",'Mapa final'!$A$11),"")</f>
        <v/>
      </c>
      <c r="AK24" s="289"/>
      <c r="AL24" s="289" t="str">
        <f>IF(AND('Mapa final'!$L$11="Muy Alta",'Mapa final'!$P$11="Catastrófico"),CONCATENATE("R",'Mapa final'!$A$11),"")</f>
        <v/>
      </c>
      <c r="AM24" s="290"/>
      <c r="AN24" s="70"/>
      <c r="AO24" s="253"/>
      <c r="AP24" s="254"/>
      <c r="AQ24" s="254"/>
      <c r="AR24" s="254"/>
      <c r="AS24" s="254"/>
      <c r="AT24" s="255"/>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30"/>
      <c r="C25" s="230"/>
      <c r="D25" s="231"/>
      <c r="E25" s="271"/>
      <c r="F25" s="272"/>
      <c r="G25" s="272"/>
      <c r="H25" s="272"/>
      <c r="I25" s="273"/>
      <c r="J25" s="297"/>
      <c r="K25" s="298"/>
      <c r="L25" s="298"/>
      <c r="M25" s="298"/>
      <c r="N25" s="298"/>
      <c r="O25" s="299"/>
      <c r="P25" s="297"/>
      <c r="Q25" s="298"/>
      <c r="R25" s="298"/>
      <c r="S25" s="298"/>
      <c r="T25" s="298"/>
      <c r="U25" s="299"/>
      <c r="V25" s="297"/>
      <c r="W25" s="298"/>
      <c r="X25" s="298"/>
      <c r="Y25" s="298"/>
      <c r="Z25" s="298"/>
      <c r="AA25" s="299"/>
      <c r="AB25" s="283"/>
      <c r="AC25" s="277"/>
      <c r="AD25" s="277"/>
      <c r="AE25" s="277"/>
      <c r="AF25" s="277"/>
      <c r="AG25" s="278"/>
      <c r="AH25" s="288"/>
      <c r="AI25" s="289"/>
      <c r="AJ25" s="289"/>
      <c r="AK25" s="289"/>
      <c r="AL25" s="289"/>
      <c r="AM25" s="290"/>
      <c r="AN25" s="70"/>
      <c r="AO25" s="253"/>
      <c r="AP25" s="254"/>
      <c r="AQ25" s="254"/>
      <c r="AR25" s="254"/>
      <c r="AS25" s="254"/>
      <c r="AT25" s="25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30"/>
      <c r="C26" s="230"/>
      <c r="D26" s="231"/>
      <c r="E26" s="271"/>
      <c r="F26" s="272"/>
      <c r="G26" s="272"/>
      <c r="H26" s="272"/>
      <c r="I26" s="273"/>
      <c r="J26" s="297" t="str">
        <f>IF(AND('Mapa final'!$L$11="Alta",'Mapa final'!$P$11="Leve"),CONCATENATE("R",'Mapa final'!$A$11),"")</f>
        <v/>
      </c>
      <c r="K26" s="298"/>
      <c r="L26" s="298" t="str">
        <f>IF(AND('Mapa final'!$L$11="Alta",'Mapa final'!$P$11="Leve"),CONCATENATE("R",'Mapa final'!$A$11),"")</f>
        <v/>
      </c>
      <c r="M26" s="298"/>
      <c r="N26" s="298" t="str">
        <f>IF(AND('Mapa final'!$L$11="Alta",'Mapa final'!$P$11="Leve"),CONCATENATE("R",'Mapa final'!$A$11),"")</f>
        <v/>
      </c>
      <c r="O26" s="299"/>
      <c r="P26" s="297" t="str">
        <f>IF(AND('Mapa final'!$L$11="Alta",'Mapa final'!$P$11="Leve"),CONCATENATE("R",'Mapa final'!$A$11),"")</f>
        <v/>
      </c>
      <c r="Q26" s="298"/>
      <c r="R26" s="298" t="str">
        <f>IF(AND('Mapa final'!$L$11="Alta",'Mapa final'!$P$11="Leve"),CONCATENATE("R",'Mapa final'!$A$11),"")</f>
        <v/>
      </c>
      <c r="S26" s="298"/>
      <c r="T26" s="298" t="str">
        <f>IF(AND('Mapa final'!$L$11="Alta",'Mapa final'!$P$11="Leve"),CONCATENATE("R",'Mapa final'!$A$11),"")</f>
        <v/>
      </c>
      <c r="U26" s="299"/>
      <c r="V26" s="297" t="str">
        <f>IF(AND('Mapa final'!$L$11="Alta",'Mapa final'!$P$11="Leve"),CONCATENATE("R",'Mapa final'!$A$11),"")</f>
        <v/>
      </c>
      <c r="W26" s="298"/>
      <c r="X26" s="298" t="str">
        <f>IF(AND('Mapa final'!$L$11="Alta",'Mapa final'!$P$11="Leve"),CONCATENATE("R",'Mapa final'!$A$11),"")</f>
        <v/>
      </c>
      <c r="Y26" s="298"/>
      <c r="Z26" s="298" t="str">
        <f>IF(AND('Mapa final'!$L$11="Alta",'Mapa final'!$P$11="Leve"),CONCATENATE("R",'Mapa final'!$A$11),"")</f>
        <v/>
      </c>
      <c r="AA26" s="299"/>
      <c r="AB26" s="283" t="str">
        <f>IF(AND('Mapa final'!$L$11="Muy Alta",'Mapa final'!$P$11="Leve"),CONCATENATE("R",'Mapa final'!$A$11),"")</f>
        <v/>
      </c>
      <c r="AC26" s="277"/>
      <c r="AD26" s="277" t="str">
        <f>IF(AND('Mapa final'!$L$11="Muy Alta",'Mapa final'!$P$11="Leve"),CONCATENATE("R",'Mapa final'!$A$11),"")</f>
        <v/>
      </c>
      <c r="AE26" s="277"/>
      <c r="AF26" s="277" t="str">
        <f>IF(AND('Mapa final'!$L$11="Muy Alta",'Mapa final'!$P$11="Leve"),CONCATENATE("R",'Mapa final'!$A$11),"")</f>
        <v/>
      </c>
      <c r="AG26" s="278"/>
      <c r="AH26" s="288" t="str">
        <f>IF(AND('Mapa final'!$L$11="Muy Alta",'Mapa final'!$P$11="Catastrófico"),CONCATENATE("R",'Mapa final'!$A$11),"")</f>
        <v/>
      </c>
      <c r="AI26" s="289"/>
      <c r="AJ26" s="289" t="str">
        <f>IF(AND('Mapa final'!$L$11="Muy Alta",'Mapa final'!$P$11="Catastrófico"),CONCATENATE("R",'Mapa final'!$A$11),"")</f>
        <v/>
      </c>
      <c r="AK26" s="289"/>
      <c r="AL26" s="289" t="str">
        <f>IF(AND('Mapa final'!$L$11="Muy Alta",'Mapa final'!$P$11="Catastrófico"),CONCATENATE("R",'Mapa final'!$A$11),"")</f>
        <v/>
      </c>
      <c r="AM26" s="290"/>
      <c r="AN26" s="70"/>
      <c r="AO26" s="253"/>
      <c r="AP26" s="254"/>
      <c r="AQ26" s="254"/>
      <c r="AR26" s="254"/>
      <c r="AS26" s="254"/>
      <c r="AT26" s="255"/>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30"/>
      <c r="C27" s="230"/>
      <c r="D27" s="231"/>
      <c r="E27" s="271"/>
      <c r="F27" s="272"/>
      <c r="G27" s="272"/>
      <c r="H27" s="272"/>
      <c r="I27" s="273"/>
      <c r="J27" s="297"/>
      <c r="K27" s="298"/>
      <c r="L27" s="298"/>
      <c r="M27" s="298"/>
      <c r="N27" s="298"/>
      <c r="O27" s="299"/>
      <c r="P27" s="297"/>
      <c r="Q27" s="298"/>
      <c r="R27" s="298"/>
      <c r="S27" s="298"/>
      <c r="T27" s="298"/>
      <c r="U27" s="299"/>
      <c r="V27" s="297"/>
      <c r="W27" s="298"/>
      <c r="X27" s="298"/>
      <c r="Y27" s="298"/>
      <c r="Z27" s="298"/>
      <c r="AA27" s="299"/>
      <c r="AB27" s="283"/>
      <c r="AC27" s="277"/>
      <c r="AD27" s="277"/>
      <c r="AE27" s="277"/>
      <c r="AF27" s="277"/>
      <c r="AG27" s="278"/>
      <c r="AH27" s="288"/>
      <c r="AI27" s="289"/>
      <c r="AJ27" s="289"/>
      <c r="AK27" s="289"/>
      <c r="AL27" s="289"/>
      <c r="AM27" s="290"/>
      <c r="AN27" s="70"/>
      <c r="AO27" s="253"/>
      <c r="AP27" s="254"/>
      <c r="AQ27" s="254"/>
      <c r="AR27" s="254"/>
      <c r="AS27" s="254"/>
      <c r="AT27" s="255"/>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30"/>
      <c r="C28" s="230"/>
      <c r="D28" s="231"/>
      <c r="E28" s="271"/>
      <c r="F28" s="272"/>
      <c r="G28" s="272"/>
      <c r="H28" s="272"/>
      <c r="I28" s="273"/>
      <c r="J28" s="297" t="str">
        <f>IF(AND('Mapa final'!$L$11="Alta",'Mapa final'!$P$11="Leve"),CONCATENATE("R",'Mapa final'!$A$11),"")</f>
        <v/>
      </c>
      <c r="K28" s="298"/>
      <c r="L28" s="298" t="str">
        <f>IF(AND('Mapa final'!$L$11="Alta",'Mapa final'!$P$11="Leve"),CONCATENATE("R",'Mapa final'!$A$11),"")</f>
        <v/>
      </c>
      <c r="M28" s="298"/>
      <c r="N28" s="298" t="str">
        <f>IF(AND('Mapa final'!$L$11="Alta",'Mapa final'!$P$11="Leve"),CONCATENATE("R",'Mapa final'!$A$11),"")</f>
        <v/>
      </c>
      <c r="O28" s="299"/>
      <c r="P28" s="297" t="str">
        <f>IF(AND('Mapa final'!$L$11="Alta",'Mapa final'!$P$11="Leve"),CONCATENATE("R",'Mapa final'!$A$11),"")</f>
        <v/>
      </c>
      <c r="Q28" s="298"/>
      <c r="R28" s="298" t="str">
        <f>IF(AND('Mapa final'!$L$11="Alta",'Mapa final'!$P$11="Leve"),CONCATENATE("R",'Mapa final'!$A$11),"")</f>
        <v/>
      </c>
      <c r="S28" s="298"/>
      <c r="T28" s="298" t="str">
        <f>IF(AND('Mapa final'!$L$11="Alta",'Mapa final'!$P$11="Leve"),CONCATENATE("R",'Mapa final'!$A$11),"")</f>
        <v/>
      </c>
      <c r="U28" s="299"/>
      <c r="V28" s="297" t="str">
        <f>IF(AND('Mapa final'!$L$11="Alta",'Mapa final'!$P$11="Leve"),CONCATENATE("R",'Mapa final'!$A$11),"")</f>
        <v/>
      </c>
      <c r="W28" s="298"/>
      <c r="X28" s="298" t="str">
        <f>IF(AND('Mapa final'!$L$11="Alta",'Mapa final'!$P$11="Leve"),CONCATENATE("R",'Mapa final'!$A$11),"")</f>
        <v/>
      </c>
      <c r="Y28" s="298"/>
      <c r="Z28" s="298" t="str">
        <f>IF(AND('Mapa final'!$L$11="Alta",'Mapa final'!$P$11="Leve"),CONCATENATE("R",'Mapa final'!$A$11),"")</f>
        <v/>
      </c>
      <c r="AA28" s="299"/>
      <c r="AB28" s="283" t="str">
        <f>IF(AND('Mapa final'!$L$11="Muy Alta",'Mapa final'!$P$11="Leve"),CONCATENATE("R",'Mapa final'!$A$11),"")</f>
        <v/>
      </c>
      <c r="AC28" s="277"/>
      <c r="AD28" s="277" t="str">
        <f>IF(AND('Mapa final'!$L$11="Muy Alta",'Mapa final'!$P$11="Leve"),CONCATENATE("R",'Mapa final'!$A$11),"")</f>
        <v/>
      </c>
      <c r="AE28" s="277"/>
      <c r="AF28" s="277" t="str">
        <f>IF(AND('Mapa final'!$L$11="Muy Alta",'Mapa final'!$P$11="Leve"),CONCATENATE("R",'Mapa final'!$A$11),"")</f>
        <v/>
      </c>
      <c r="AG28" s="278"/>
      <c r="AH28" s="288" t="str">
        <f>IF(AND('Mapa final'!$L$11="Muy Alta",'Mapa final'!$P$11="Catastrófico"),CONCATENATE("R",'Mapa final'!$A$11),"")</f>
        <v/>
      </c>
      <c r="AI28" s="289"/>
      <c r="AJ28" s="289" t="str">
        <f>IF(AND('Mapa final'!$L$11="Muy Alta",'Mapa final'!$P$11="Catastrófico"),CONCATENATE("R",'Mapa final'!$A$11),"")</f>
        <v/>
      </c>
      <c r="AK28" s="289"/>
      <c r="AL28" s="289" t="str">
        <f>IF(AND('Mapa final'!$L$11="Muy Alta",'Mapa final'!$P$11="Catastrófico"),CONCATENATE("R",'Mapa final'!$A$11),"")</f>
        <v/>
      </c>
      <c r="AM28" s="290"/>
      <c r="AN28" s="70"/>
      <c r="AO28" s="253"/>
      <c r="AP28" s="254"/>
      <c r="AQ28" s="254"/>
      <c r="AR28" s="254"/>
      <c r="AS28" s="254"/>
      <c r="AT28" s="255"/>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30"/>
      <c r="C29" s="230"/>
      <c r="D29" s="231"/>
      <c r="E29" s="274"/>
      <c r="F29" s="275"/>
      <c r="G29" s="275"/>
      <c r="H29" s="275"/>
      <c r="I29" s="276"/>
      <c r="J29" s="297"/>
      <c r="K29" s="298"/>
      <c r="L29" s="298"/>
      <c r="M29" s="298"/>
      <c r="N29" s="298"/>
      <c r="O29" s="299"/>
      <c r="P29" s="300"/>
      <c r="Q29" s="301"/>
      <c r="R29" s="301"/>
      <c r="S29" s="301"/>
      <c r="T29" s="301"/>
      <c r="U29" s="302"/>
      <c r="V29" s="300"/>
      <c r="W29" s="301"/>
      <c r="X29" s="301"/>
      <c r="Y29" s="301"/>
      <c r="Z29" s="301"/>
      <c r="AA29" s="302"/>
      <c r="AB29" s="287"/>
      <c r="AC29" s="279"/>
      <c r="AD29" s="279"/>
      <c r="AE29" s="279"/>
      <c r="AF29" s="279"/>
      <c r="AG29" s="280"/>
      <c r="AH29" s="291"/>
      <c r="AI29" s="292"/>
      <c r="AJ29" s="292"/>
      <c r="AK29" s="292"/>
      <c r="AL29" s="292"/>
      <c r="AM29" s="293"/>
      <c r="AN29" s="70"/>
      <c r="AO29" s="256"/>
      <c r="AP29" s="257"/>
      <c r="AQ29" s="257"/>
      <c r="AR29" s="257"/>
      <c r="AS29" s="257"/>
      <c r="AT29" s="258"/>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30"/>
      <c r="C30" s="230"/>
      <c r="D30" s="231"/>
      <c r="E30" s="268" t="s">
        <v>162</v>
      </c>
      <c r="F30" s="269"/>
      <c r="G30" s="269"/>
      <c r="H30" s="269"/>
      <c r="I30" s="269"/>
      <c r="J30" s="312" t="str">
        <f>IF(AND('Mapa final'!$L$11="Baja",'Mapa final'!$P$11="Leve"),CONCATENATE("R",'Mapa final'!$A$11),"")</f>
        <v/>
      </c>
      <c r="K30" s="313"/>
      <c r="L30" s="313" t="str">
        <f>IF(AND('Mapa final'!$L$11="Baja",'Mapa final'!$P$11="Leve"),CONCATENATE("R",'Mapa final'!$A$11),"")</f>
        <v/>
      </c>
      <c r="M30" s="313"/>
      <c r="N30" s="313" t="str">
        <f>IF(AND('Mapa final'!$L$11="Baja",'Mapa final'!$P$11="Leve"),CONCATENATE("R",'Mapa final'!$A$11),"")</f>
        <v/>
      </c>
      <c r="O30" s="314"/>
      <c r="P30" s="304" t="str">
        <f>IF(AND('Mapa final'!$L$11="Alta",'Mapa final'!$P$11="Leve"),CONCATENATE("R",'Mapa final'!$A$11),"")</f>
        <v/>
      </c>
      <c r="Q30" s="304"/>
      <c r="R30" s="304" t="str">
        <f>IF(AND('Mapa final'!$L$11="Alta",'Mapa final'!$P$11="Leve"),CONCATENATE("R",'Mapa final'!$A$11),"")</f>
        <v/>
      </c>
      <c r="S30" s="304"/>
      <c r="T30" s="304" t="str">
        <f>IF(AND('Mapa final'!$L$11="Alta",'Mapa final'!$P$11="Leve"),CONCATENATE("R",'Mapa final'!$A$11),"")</f>
        <v/>
      </c>
      <c r="U30" s="305"/>
      <c r="V30" s="303" t="str">
        <f>IF(AND('Mapa final'!$L$11="Alta",'Mapa final'!$P$11="Leve"),CONCATENATE("R",'Mapa final'!$A$11),"")</f>
        <v/>
      </c>
      <c r="W30" s="304"/>
      <c r="X30" s="304" t="str">
        <f>IF(AND('Mapa final'!$L$11="Alta",'Mapa final'!$P$11="Leve"),CONCATENATE("R",'Mapa final'!$A$11),"")</f>
        <v/>
      </c>
      <c r="Y30" s="304"/>
      <c r="Z30" s="304" t="str">
        <f>IF(AND('Mapa final'!$L$11="Alta",'Mapa final'!$P$11="Leve"),CONCATENATE("R",'Mapa final'!$A$11),"")</f>
        <v/>
      </c>
      <c r="AA30" s="305"/>
      <c r="AB30" s="281" t="str">
        <f>IF(AND('Mapa final'!$L$11="Muy Alta",'Mapa final'!$P$11="Leve"),CONCATENATE("R",'Mapa final'!$A$11),"")</f>
        <v/>
      </c>
      <c r="AC30" s="282"/>
      <c r="AD30" s="282" t="str">
        <f>IF(AND('Mapa final'!$L$11="Muy Alta",'Mapa final'!$P$11="Leve"),CONCATENATE("R",'Mapa final'!$A$11),"")</f>
        <v/>
      </c>
      <c r="AE30" s="282"/>
      <c r="AF30" s="282" t="str">
        <f>IF(AND('Mapa final'!$L$11="Muy Alta",'Mapa final'!$P$11="Leve"),CONCATENATE("R",'Mapa final'!$A$11),"")</f>
        <v/>
      </c>
      <c r="AG30" s="284"/>
      <c r="AH30" s="294" t="str">
        <f>IF(AND('Mapa final'!$L$11="Muy Alta",'Mapa final'!$P$11="Catastrófico"),CONCATENATE("R",'Mapa final'!$A$11),"")</f>
        <v/>
      </c>
      <c r="AI30" s="295"/>
      <c r="AJ30" s="295" t="str">
        <f>IF(AND('Mapa final'!$L$11="Muy Alta",'Mapa final'!$P$11="Catastrófico"),CONCATENATE("R",'Mapa final'!$A$11),"")</f>
        <v/>
      </c>
      <c r="AK30" s="295"/>
      <c r="AL30" s="295" t="str">
        <f>IF(AND('Mapa final'!$L$11="Muy Alta",'Mapa final'!$P$11="Catastrófico"),CONCATENATE("R",'Mapa final'!$A$11),"")</f>
        <v/>
      </c>
      <c r="AM30" s="296"/>
      <c r="AN30" s="70"/>
      <c r="AO30" s="259" t="s">
        <v>163</v>
      </c>
      <c r="AP30" s="260"/>
      <c r="AQ30" s="260"/>
      <c r="AR30" s="260"/>
      <c r="AS30" s="260"/>
      <c r="AT30" s="26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30"/>
      <c r="C31" s="230"/>
      <c r="D31" s="231"/>
      <c r="E31" s="271"/>
      <c r="F31" s="272"/>
      <c r="G31" s="272"/>
      <c r="H31" s="272"/>
      <c r="I31" s="272"/>
      <c r="J31" s="308"/>
      <c r="K31" s="306"/>
      <c r="L31" s="306"/>
      <c r="M31" s="306"/>
      <c r="N31" s="306"/>
      <c r="O31" s="307"/>
      <c r="P31" s="298"/>
      <c r="Q31" s="298"/>
      <c r="R31" s="298"/>
      <c r="S31" s="298"/>
      <c r="T31" s="298"/>
      <c r="U31" s="299"/>
      <c r="V31" s="297"/>
      <c r="W31" s="298"/>
      <c r="X31" s="298"/>
      <c r="Y31" s="298"/>
      <c r="Z31" s="298"/>
      <c r="AA31" s="299"/>
      <c r="AB31" s="283"/>
      <c r="AC31" s="277"/>
      <c r="AD31" s="277"/>
      <c r="AE31" s="277"/>
      <c r="AF31" s="277"/>
      <c r="AG31" s="278"/>
      <c r="AH31" s="288"/>
      <c r="AI31" s="289"/>
      <c r="AJ31" s="289"/>
      <c r="AK31" s="289"/>
      <c r="AL31" s="289"/>
      <c r="AM31" s="290"/>
      <c r="AN31" s="70"/>
      <c r="AO31" s="262"/>
      <c r="AP31" s="263"/>
      <c r="AQ31" s="263"/>
      <c r="AR31" s="263"/>
      <c r="AS31" s="263"/>
      <c r="AT31" s="26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30"/>
      <c r="C32" s="230"/>
      <c r="D32" s="231"/>
      <c r="E32" s="271"/>
      <c r="F32" s="272"/>
      <c r="G32" s="272"/>
      <c r="H32" s="272"/>
      <c r="I32" s="272"/>
      <c r="J32" s="308" t="str">
        <f>IF(AND('Mapa final'!$L$11="Baja",'Mapa final'!$P$11="Leve"),CONCATENATE("R",'Mapa final'!$A$11),"")</f>
        <v/>
      </c>
      <c r="K32" s="306"/>
      <c r="L32" s="306" t="str">
        <f>IF(AND('Mapa final'!$L$11="Baja",'Mapa final'!$P$11="Leve"),CONCATENATE("R",'Mapa final'!$A$11),"")</f>
        <v/>
      </c>
      <c r="M32" s="306"/>
      <c r="N32" s="306" t="str">
        <f>IF(AND('Mapa final'!$L$11="Baja",'Mapa final'!$P$11="Leve"),CONCATENATE("R",'Mapa final'!$A$11),"")</f>
        <v/>
      </c>
      <c r="O32" s="306"/>
      <c r="P32" s="298" t="str">
        <f>IF(AND('Mapa final'!$L$11="Alta",'Mapa final'!$P$11="Leve"),CONCATENATE("R",'Mapa final'!$A$11),"")</f>
        <v/>
      </c>
      <c r="Q32" s="298"/>
      <c r="R32" s="298" t="str">
        <f>IF(AND('Mapa final'!$L$12="baja",'Mapa final'!$P$12="menor"),CONCATENATE("R",'Mapa final'!$A$12),"")</f>
        <v/>
      </c>
      <c r="S32" s="298"/>
      <c r="T32" s="298" t="str">
        <f>IF(AND('Mapa final'!$L$11="Alta",'Mapa final'!$P$11="Leve"),CONCATENATE("R",'Mapa final'!$A$11),"")</f>
        <v/>
      </c>
      <c r="U32" s="299"/>
      <c r="V32" s="297" t="str">
        <f>IF(AND('Mapa final'!$L$11="Alta",'Mapa final'!$P$11="Leve"),CONCATENATE("R",'Mapa final'!$A$11),"")</f>
        <v/>
      </c>
      <c r="W32" s="298"/>
      <c r="X32" s="298" t="str">
        <f>IF(AND('Mapa final'!$L$11="Alta",'Mapa final'!$P$11="Leve"),CONCATENATE("R",'Mapa final'!$A$11),"")</f>
        <v/>
      </c>
      <c r="Y32" s="298"/>
      <c r="Z32" s="298" t="str">
        <f>IF(AND('Mapa final'!$L$11="Alta",'Mapa final'!$P$11="Leve"),CONCATENATE("R",'Mapa final'!$A$11),"")</f>
        <v/>
      </c>
      <c r="AA32" s="299"/>
      <c r="AB32" s="283" t="str">
        <f>IF(AND('Mapa final'!$L$11="Muy Alta",'Mapa final'!$P$11="Leve"),CONCATENATE("R",'Mapa final'!$A$11),"")</f>
        <v/>
      </c>
      <c r="AC32" s="277"/>
      <c r="AD32" s="277" t="str">
        <f>IF(AND('Mapa final'!$L$11="Muy Alta",'Mapa final'!$P$11="Leve"),CONCATENATE("R",'Mapa final'!$A$11),"")</f>
        <v/>
      </c>
      <c r="AE32" s="277"/>
      <c r="AF32" s="277" t="str">
        <f>IF(AND('Mapa final'!$L$11="Muy Alta",'Mapa final'!$P$11="Leve"),CONCATENATE("R",'Mapa final'!$A$11),"")</f>
        <v/>
      </c>
      <c r="AG32" s="278"/>
      <c r="AH32" s="288" t="str">
        <f>IF(AND('Mapa final'!$L$11="Muy Alta",'Mapa final'!$P$11="Catastrófico"),CONCATENATE("R",'Mapa final'!$A$11),"")</f>
        <v/>
      </c>
      <c r="AI32" s="289"/>
      <c r="AJ32" s="289" t="str">
        <f>IF(AND('Mapa final'!$L$11="Muy Alta",'Mapa final'!$P$11="Catastrófico"),CONCATENATE("R",'Mapa final'!$A$11),"")</f>
        <v/>
      </c>
      <c r="AK32" s="289"/>
      <c r="AL32" s="289" t="str">
        <f>IF(AND('Mapa final'!$L$11="Muy Alta",'Mapa final'!$P$11="Catastrófico"),CONCATENATE("R",'Mapa final'!$A$11),"")</f>
        <v/>
      </c>
      <c r="AM32" s="290"/>
      <c r="AN32" s="70"/>
      <c r="AO32" s="262"/>
      <c r="AP32" s="263"/>
      <c r="AQ32" s="263"/>
      <c r="AR32" s="263"/>
      <c r="AS32" s="263"/>
      <c r="AT32" s="26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30"/>
      <c r="C33" s="230"/>
      <c r="D33" s="231"/>
      <c r="E33" s="271"/>
      <c r="F33" s="272"/>
      <c r="G33" s="272"/>
      <c r="H33" s="272"/>
      <c r="I33" s="272"/>
      <c r="J33" s="308"/>
      <c r="K33" s="306"/>
      <c r="L33" s="306"/>
      <c r="M33" s="306"/>
      <c r="N33" s="306"/>
      <c r="O33" s="306"/>
      <c r="P33" s="298"/>
      <c r="Q33" s="298"/>
      <c r="R33" s="298"/>
      <c r="S33" s="298"/>
      <c r="T33" s="298"/>
      <c r="U33" s="299"/>
      <c r="V33" s="297"/>
      <c r="W33" s="298"/>
      <c r="X33" s="298"/>
      <c r="Y33" s="298"/>
      <c r="Z33" s="298"/>
      <c r="AA33" s="299"/>
      <c r="AB33" s="283"/>
      <c r="AC33" s="277"/>
      <c r="AD33" s="277"/>
      <c r="AE33" s="277"/>
      <c r="AF33" s="277"/>
      <c r="AG33" s="278"/>
      <c r="AH33" s="288"/>
      <c r="AI33" s="289"/>
      <c r="AJ33" s="289"/>
      <c r="AK33" s="289"/>
      <c r="AL33" s="289"/>
      <c r="AM33" s="290"/>
      <c r="AN33" s="70"/>
      <c r="AO33" s="262"/>
      <c r="AP33" s="263"/>
      <c r="AQ33" s="263"/>
      <c r="AR33" s="263"/>
      <c r="AS33" s="263"/>
      <c r="AT33" s="26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30"/>
      <c r="C34" s="230"/>
      <c r="D34" s="231"/>
      <c r="E34" s="271"/>
      <c r="F34" s="272"/>
      <c r="G34" s="272"/>
      <c r="H34" s="272"/>
      <c r="I34" s="272"/>
      <c r="J34" s="308" t="str">
        <f>IF(AND('Mapa final'!$L$11="Baja",'Mapa final'!$P$11="Leve"),CONCATENATE("R",'Mapa final'!$A$11),"")</f>
        <v/>
      </c>
      <c r="K34" s="306"/>
      <c r="L34" s="306" t="str">
        <f>IF(AND('Mapa final'!$L$11="Baja",'Mapa final'!$P$11="Leve"),CONCATENATE("R",'Mapa final'!$A$11),"")</f>
        <v/>
      </c>
      <c r="M34" s="306"/>
      <c r="N34" s="306" t="str">
        <f>IF(AND('Mapa final'!$L$11="Baja",'Mapa final'!$P$11="Leve"),CONCATENATE("R",'Mapa final'!$A$11),"")</f>
        <v/>
      </c>
      <c r="O34" s="307"/>
      <c r="P34" s="298" t="str">
        <f>IF(AND('Mapa final'!$L$11="Alta",'Mapa final'!$P$11="Leve"),CONCATENATE("R",'Mapa final'!$A$11),"")</f>
        <v/>
      </c>
      <c r="Q34" s="298"/>
      <c r="R34" s="298" t="str">
        <f>IF(AND('Mapa final'!$L$11="Alta",'Mapa final'!$P$11="Leve"),CONCATENATE("R",'Mapa final'!$A$11),"")</f>
        <v/>
      </c>
      <c r="S34" s="298"/>
      <c r="T34" s="298" t="str">
        <f>IF(AND('Mapa final'!$L$11="Alta",'Mapa final'!$P$11="Leve"),CONCATENATE("R",'Mapa final'!$A$11),"")</f>
        <v/>
      </c>
      <c r="U34" s="299"/>
      <c r="V34" s="297" t="str">
        <f>IF(AND('Mapa final'!$L$11="Alta",'Mapa final'!$P$11="Leve"),CONCATENATE("R",'Mapa final'!$A$11),"")</f>
        <v/>
      </c>
      <c r="W34" s="298"/>
      <c r="X34" s="298" t="str">
        <f>IF(AND('Mapa final'!$L$11="Alta",'Mapa final'!$P$11="Leve"),CONCATENATE("R",'Mapa final'!$A$11),"")</f>
        <v/>
      </c>
      <c r="Y34" s="298"/>
      <c r="Z34" s="298" t="str">
        <f>IF(AND('Mapa final'!$L$11="Alta",'Mapa final'!$P$11="Leve"),CONCATENATE("R",'Mapa final'!$A$11),"")</f>
        <v/>
      </c>
      <c r="AA34" s="299"/>
      <c r="AB34" s="283" t="str">
        <f>IF(AND('Mapa final'!$L$11="Muy Alta",'Mapa final'!$P$11="Leve"),CONCATENATE("R",'Mapa final'!$A$11),"")</f>
        <v/>
      </c>
      <c r="AC34" s="277"/>
      <c r="AD34" s="277" t="str">
        <f>IF(AND('Mapa final'!$L$11="Muy Alta",'Mapa final'!$P$11="Leve"),CONCATENATE("R",'Mapa final'!$A$11),"")</f>
        <v/>
      </c>
      <c r="AE34" s="277"/>
      <c r="AF34" s="277" t="str">
        <f>IF(AND('Mapa final'!$L$11="Muy Alta",'Mapa final'!$P$11="Leve"),CONCATENATE("R",'Mapa final'!$A$11),"")</f>
        <v/>
      </c>
      <c r="AG34" s="278"/>
      <c r="AH34" s="288" t="str">
        <f>IF(AND('Mapa final'!$L$11="Muy Alta",'Mapa final'!$P$11="Catastrófico"),CONCATENATE("R",'Mapa final'!$A$11),"")</f>
        <v/>
      </c>
      <c r="AI34" s="289"/>
      <c r="AJ34" s="289" t="str">
        <f>IF(AND('Mapa final'!$L$11="Muy Alta",'Mapa final'!$P$11="Catastrófico"),CONCATENATE("R",'Mapa final'!$A$11),"")</f>
        <v/>
      </c>
      <c r="AK34" s="289"/>
      <c r="AL34" s="289" t="str">
        <f>IF(AND('Mapa final'!$L$11="Muy Alta",'Mapa final'!$P$11="Catastrófico"),CONCATENATE("R",'Mapa final'!$A$11),"")</f>
        <v/>
      </c>
      <c r="AM34" s="290"/>
      <c r="AN34" s="70"/>
      <c r="AO34" s="262"/>
      <c r="AP34" s="263"/>
      <c r="AQ34" s="263"/>
      <c r="AR34" s="263"/>
      <c r="AS34" s="263"/>
      <c r="AT34" s="26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30"/>
      <c r="C35" s="230"/>
      <c r="D35" s="231"/>
      <c r="E35" s="271"/>
      <c r="F35" s="272"/>
      <c r="G35" s="272"/>
      <c r="H35" s="272"/>
      <c r="I35" s="272"/>
      <c r="J35" s="308"/>
      <c r="K35" s="306"/>
      <c r="L35" s="306"/>
      <c r="M35" s="306"/>
      <c r="N35" s="306"/>
      <c r="O35" s="307"/>
      <c r="P35" s="298"/>
      <c r="Q35" s="298"/>
      <c r="R35" s="298"/>
      <c r="S35" s="298"/>
      <c r="T35" s="298"/>
      <c r="U35" s="299"/>
      <c r="V35" s="297"/>
      <c r="W35" s="298"/>
      <c r="X35" s="298"/>
      <c r="Y35" s="298"/>
      <c r="Z35" s="298"/>
      <c r="AA35" s="299"/>
      <c r="AB35" s="283"/>
      <c r="AC35" s="277"/>
      <c r="AD35" s="277"/>
      <c r="AE35" s="277"/>
      <c r="AF35" s="277"/>
      <c r="AG35" s="278"/>
      <c r="AH35" s="288"/>
      <c r="AI35" s="289"/>
      <c r="AJ35" s="289"/>
      <c r="AK35" s="289"/>
      <c r="AL35" s="289"/>
      <c r="AM35" s="290"/>
      <c r="AN35" s="70"/>
      <c r="AO35" s="262"/>
      <c r="AP35" s="263"/>
      <c r="AQ35" s="263"/>
      <c r="AR35" s="263"/>
      <c r="AS35" s="263"/>
      <c r="AT35" s="26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30"/>
      <c r="C36" s="230"/>
      <c r="D36" s="231"/>
      <c r="E36" s="271"/>
      <c r="F36" s="272"/>
      <c r="G36" s="272"/>
      <c r="H36" s="272"/>
      <c r="I36" s="272"/>
      <c r="J36" s="308" t="str">
        <f>IF(AND('Mapa final'!$L$11="Baja",'Mapa final'!$P$11="Leve"),CONCATENATE("R",'Mapa final'!$A$11),"")</f>
        <v/>
      </c>
      <c r="K36" s="306"/>
      <c r="L36" s="306" t="str">
        <f>IF(AND('Mapa final'!$L$11="Baja",'Mapa final'!$P$11="Leve"),CONCATENATE("R",'Mapa final'!$A$11),"")</f>
        <v/>
      </c>
      <c r="M36" s="306"/>
      <c r="N36" s="306" t="str">
        <f>IF(AND('Mapa final'!$L$11="Baja",'Mapa final'!$P$11="Leve"),CONCATENATE("R",'Mapa final'!$A$11),"")</f>
        <v/>
      </c>
      <c r="O36" s="307"/>
      <c r="P36" s="298" t="str">
        <f>IF(AND('Mapa final'!$L$11="Alta",'Mapa final'!$P$11="Leve"),CONCATENATE("R",'Mapa final'!$A$11),"")</f>
        <v/>
      </c>
      <c r="Q36" s="298"/>
      <c r="R36" s="298" t="str">
        <f>IF(AND('Mapa final'!$L$11="Alta",'Mapa final'!$P$11="Leve"),CONCATENATE("R",'Mapa final'!$A$11),"")</f>
        <v/>
      </c>
      <c r="S36" s="298"/>
      <c r="T36" s="298" t="str">
        <f>IF(AND('Mapa final'!$L$11="Alta",'Mapa final'!$P$11="Leve"),CONCATENATE("R",'Mapa final'!$A$11),"")</f>
        <v/>
      </c>
      <c r="U36" s="299"/>
      <c r="V36" s="297" t="str">
        <f>IF(AND('Mapa final'!$L$11="Alta",'Mapa final'!$P$11="Leve"),CONCATENATE("R",'Mapa final'!$A$11),"")</f>
        <v/>
      </c>
      <c r="W36" s="298"/>
      <c r="X36" s="298" t="str">
        <f>IF(AND('Mapa final'!$L$11="Alta",'Mapa final'!$P$11="Leve"),CONCATENATE("R",'Mapa final'!$A$11),"")</f>
        <v/>
      </c>
      <c r="Y36" s="298"/>
      <c r="Z36" s="298" t="str">
        <f>IF(AND('Mapa final'!$L$11="Alta",'Mapa final'!$P$11="Leve"),CONCATENATE("R",'Mapa final'!$A$11),"")</f>
        <v/>
      </c>
      <c r="AA36" s="299"/>
      <c r="AB36" s="283" t="str">
        <f>IF(AND('Mapa final'!$L$11="Muy Alta",'Mapa final'!$P$11="Leve"),CONCATENATE("R",'Mapa final'!$A$11),"")</f>
        <v/>
      </c>
      <c r="AC36" s="277"/>
      <c r="AD36" s="277" t="str">
        <f>IF(AND('Mapa final'!$L$11="Muy Alta",'Mapa final'!$P$11="Leve"),CONCATENATE("R",'Mapa final'!$A$11),"")</f>
        <v/>
      </c>
      <c r="AE36" s="277"/>
      <c r="AF36" s="277" t="str">
        <f>IF(AND('Mapa final'!$L$11="Muy Alta",'Mapa final'!$P$11="Leve"),CONCATENATE("R",'Mapa final'!$A$11),"")</f>
        <v/>
      </c>
      <c r="AG36" s="278"/>
      <c r="AH36" s="288" t="str">
        <f>IF(AND('Mapa final'!$L$11="Muy Alta",'Mapa final'!$P$11="Catastrófico"),CONCATENATE("R",'Mapa final'!$A$11),"")</f>
        <v/>
      </c>
      <c r="AI36" s="289"/>
      <c r="AJ36" s="289" t="str">
        <f>IF(AND('Mapa final'!$L$11="Muy Alta",'Mapa final'!$P$11="Catastrófico"),CONCATENATE("R",'Mapa final'!$A$11),"")</f>
        <v/>
      </c>
      <c r="AK36" s="289"/>
      <c r="AL36" s="289" t="str">
        <f>IF(AND('Mapa final'!$L$11="Muy Alta",'Mapa final'!$P$11="Catastrófico"),CONCATENATE("R",'Mapa final'!$A$11),"")</f>
        <v/>
      </c>
      <c r="AM36" s="290"/>
      <c r="AN36" s="70"/>
      <c r="AO36" s="262"/>
      <c r="AP36" s="263"/>
      <c r="AQ36" s="263"/>
      <c r="AR36" s="263"/>
      <c r="AS36" s="263"/>
      <c r="AT36" s="26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30"/>
      <c r="C37" s="230"/>
      <c r="D37" s="231"/>
      <c r="E37" s="274"/>
      <c r="F37" s="275"/>
      <c r="G37" s="275"/>
      <c r="H37" s="275"/>
      <c r="I37" s="275"/>
      <c r="J37" s="309"/>
      <c r="K37" s="310"/>
      <c r="L37" s="310"/>
      <c r="M37" s="310"/>
      <c r="N37" s="310"/>
      <c r="O37" s="311"/>
      <c r="P37" s="301"/>
      <c r="Q37" s="301"/>
      <c r="R37" s="301"/>
      <c r="S37" s="301"/>
      <c r="T37" s="301"/>
      <c r="U37" s="302"/>
      <c r="V37" s="300"/>
      <c r="W37" s="301"/>
      <c r="X37" s="301"/>
      <c r="Y37" s="301"/>
      <c r="Z37" s="301"/>
      <c r="AA37" s="302"/>
      <c r="AB37" s="287"/>
      <c r="AC37" s="279"/>
      <c r="AD37" s="279"/>
      <c r="AE37" s="279"/>
      <c r="AF37" s="279"/>
      <c r="AG37" s="280"/>
      <c r="AH37" s="291"/>
      <c r="AI37" s="292"/>
      <c r="AJ37" s="292"/>
      <c r="AK37" s="292"/>
      <c r="AL37" s="292"/>
      <c r="AM37" s="293"/>
      <c r="AN37" s="70"/>
      <c r="AO37" s="265"/>
      <c r="AP37" s="266"/>
      <c r="AQ37" s="266"/>
      <c r="AR37" s="266"/>
      <c r="AS37" s="266"/>
      <c r="AT37" s="26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30"/>
      <c r="C38" s="230"/>
      <c r="D38" s="231"/>
      <c r="E38" s="268" t="s">
        <v>164</v>
      </c>
      <c r="F38" s="269"/>
      <c r="G38" s="269"/>
      <c r="H38" s="269"/>
      <c r="I38" s="270"/>
      <c r="J38" s="312" t="str">
        <f>IF(AND('Mapa final'!$L$11="Baja",'Mapa final'!$P$11="Leve"),CONCATENATE("R",'Mapa final'!$A$11),"")</f>
        <v/>
      </c>
      <c r="K38" s="313"/>
      <c r="L38" s="313" t="str">
        <f>IF(AND('Mapa final'!$L$11="Baja",'Mapa final'!$P$11="Leve"),CONCATENATE("R",'Mapa final'!$A$11),"")</f>
        <v/>
      </c>
      <c r="M38" s="313"/>
      <c r="N38" s="313" t="str">
        <f>IF(AND('Mapa final'!$L$11="Baja",'Mapa final'!$P$11="Leve"),CONCATENATE("R",'Mapa final'!$A$11),"")</f>
        <v/>
      </c>
      <c r="O38" s="314"/>
      <c r="P38" s="312" t="str">
        <f>IF(AND('Mapa final'!$L$11="Baja",'Mapa final'!$P$11="Leve"),CONCATENATE("R",'Mapa final'!$A$11),"")</f>
        <v/>
      </c>
      <c r="Q38" s="313"/>
      <c r="R38" s="313" t="str">
        <f>IF(AND('Mapa final'!$L$11="Baja",'Mapa final'!$P$11="Leve"),CONCATENATE("R",'Mapa final'!$A$11),"")</f>
        <v/>
      </c>
      <c r="S38" s="313"/>
      <c r="T38" s="313" t="str">
        <f>IF(AND('Mapa final'!$L$11="Baja",'Mapa final'!$P$11="Leve"),CONCATENATE("R",'Mapa final'!$A$11),"")</f>
        <v/>
      </c>
      <c r="U38" s="314"/>
      <c r="V38" s="303" t="str">
        <f>IF(AND('Mapa final'!$L$11="Alta",'Mapa final'!$P$11="Leve"),CONCATENATE("R",'Mapa final'!$A$11),"")</f>
        <v/>
      </c>
      <c r="W38" s="304"/>
      <c r="X38" s="304" t="str">
        <f>IF(AND('Mapa final'!$L$11="Alta",'Mapa final'!$P$11="Leve"),CONCATENATE("R",'Mapa final'!$A$11),"")</f>
        <v/>
      </c>
      <c r="Y38" s="304"/>
      <c r="Z38" s="304" t="str">
        <f>IF(AND('Mapa final'!$L$11="Alta",'Mapa final'!$P$11="Leve"),CONCATENATE("R",'Mapa final'!$A$11),"")</f>
        <v/>
      </c>
      <c r="AA38" s="305"/>
      <c r="AB38" s="281" t="str">
        <f>IF(AND('Mapa final'!$L$11="Muy Alta",'Mapa final'!$P$11="Leve"),CONCATENATE("R",'Mapa final'!$A$11),"")</f>
        <v/>
      </c>
      <c r="AC38" s="282"/>
      <c r="AD38" s="282" t="str">
        <f>IF(AND('Mapa final'!$L$11="Muy Alta",'Mapa final'!$P$11="Leve"),CONCATENATE("R",'Mapa final'!$A$11),"")</f>
        <v/>
      </c>
      <c r="AE38" s="282"/>
      <c r="AF38" s="282" t="str">
        <f>IF(AND('Mapa final'!$L$11="Muy Alta",'Mapa final'!$P$11="Leve"),CONCATENATE("R",'Mapa final'!$A$11),"")</f>
        <v/>
      </c>
      <c r="AG38" s="284"/>
      <c r="AH38" s="294" t="str">
        <f>IF(AND('Mapa final'!$L$11="Muy Alta",'Mapa final'!$P$11="Catastrófico"),CONCATENATE("R",'Mapa final'!$A$11),"")</f>
        <v/>
      </c>
      <c r="AI38" s="295"/>
      <c r="AJ38" s="295" t="str">
        <f>IF(AND('Mapa final'!$L$11="Muy Alta",'Mapa final'!$P$11="Catastrófico"),CONCATENATE("R",'Mapa final'!$A$11),"")</f>
        <v/>
      </c>
      <c r="AK38" s="295"/>
      <c r="AL38" s="295" t="str">
        <f>IF(AND('Mapa final'!$L$11="Muy Alta",'Mapa final'!$P$11="Catastrófico"),CONCATENATE("R",'Mapa final'!$A$11),"")</f>
        <v/>
      </c>
      <c r="AM38" s="296"/>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30"/>
      <c r="C39" s="230"/>
      <c r="D39" s="231"/>
      <c r="E39" s="271"/>
      <c r="F39" s="272"/>
      <c r="G39" s="272"/>
      <c r="H39" s="272"/>
      <c r="I39" s="273"/>
      <c r="J39" s="308"/>
      <c r="K39" s="306"/>
      <c r="L39" s="306"/>
      <c r="M39" s="306"/>
      <c r="N39" s="306"/>
      <c r="O39" s="307"/>
      <c r="P39" s="308"/>
      <c r="Q39" s="306"/>
      <c r="R39" s="306"/>
      <c r="S39" s="306"/>
      <c r="T39" s="306"/>
      <c r="U39" s="307"/>
      <c r="V39" s="297"/>
      <c r="W39" s="298"/>
      <c r="X39" s="298"/>
      <c r="Y39" s="298"/>
      <c r="Z39" s="298"/>
      <c r="AA39" s="299"/>
      <c r="AB39" s="283"/>
      <c r="AC39" s="277"/>
      <c r="AD39" s="277"/>
      <c r="AE39" s="277"/>
      <c r="AF39" s="277"/>
      <c r="AG39" s="278"/>
      <c r="AH39" s="288"/>
      <c r="AI39" s="289"/>
      <c r="AJ39" s="289"/>
      <c r="AK39" s="289"/>
      <c r="AL39" s="289"/>
      <c r="AM39" s="29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30"/>
      <c r="C40" s="230"/>
      <c r="D40" s="231"/>
      <c r="E40" s="271"/>
      <c r="F40" s="272"/>
      <c r="G40" s="272"/>
      <c r="H40" s="272"/>
      <c r="I40" s="273"/>
      <c r="J40" s="308" t="str">
        <f>IF(AND('Mapa final'!$L$11="Baja",'Mapa final'!$P$11="Leve"),CONCATENATE("R",'Mapa final'!$A$11),"")</f>
        <v/>
      </c>
      <c r="K40" s="306"/>
      <c r="L40" s="306" t="str">
        <f>IF(AND('Mapa final'!$L$11="Baja",'Mapa final'!$P$11="Leve"),CONCATENATE("R",'Mapa final'!$A$11),"")</f>
        <v/>
      </c>
      <c r="M40" s="306"/>
      <c r="N40" s="306" t="str">
        <f>IF(AND('Mapa final'!$L$11="Baja",'Mapa final'!$P$11="Leve"),CONCATENATE("R",'Mapa final'!$A$11),"")</f>
        <v/>
      </c>
      <c r="O40" s="307"/>
      <c r="P40" s="308" t="str">
        <f>IF(AND('Mapa final'!$L$11="Baja",'Mapa final'!$P$11="Leve"),CONCATENATE("R",'Mapa final'!$A$11),"")</f>
        <v/>
      </c>
      <c r="Q40" s="306"/>
      <c r="R40" s="306" t="str">
        <f>IF(AND('Mapa final'!$L$11="Baja",'Mapa final'!$P$11="Leve"),CONCATENATE("R",'Mapa final'!$A$11),"")</f>
        <v/>
      </c>
      <c r="S40" s="306"/>
      <c r="T40" s="306" t="str">
        <f>IF(AND('Mapa final'!$L$11="Baja",'Mapa final'!$P$11="Leve"),CONCATENATE("R",'Mapa final'!$A$11),"")</f>
        <v/>
      </c>
      <c r="U40" s="307"/>
      <c r="V40" s="297" t="str">
        <f>IF(AND('Mapa final'!$L$11="Alta",'Mapa final'!$P$11="Leve"),CONCATENATE("R",'Mapa final'!$A$11),"")</f>
        <v/>
      </c>
      <c r="W40" s="298"/>
      <c r="X40" s="298" t="str">
        <f>IF(AND('Mapa final'!$L$11="Alta",'Mapa final'!$P$11="Leve"),CONCATENATE("R",'Mapa final'!$A$11),"")</f>
        <v/>
      </c>
      <c r="Y40" s="298"/>
      <c r="Z40" s="298" t="str">
        <f>IF(AND('Mapa final'!$L$11="Alta",'Mapa final'!$P$11="Leve"),CONCATENATE("R",'Mapa final'!$A$11),"")</f>
        <v/>
      </c>
      <c r="AA40" s="299"/>
      <c r="AB40" s="283" t="str">
        <f>IF(AND('Mapa final'!$L$11="Muy Alta",'Mapa final'!$P$11="Leve"),CONCATENATE("R",'Mapa final'!$A$11),"")</f>
        <v/>
      </c>
      <c r="AC40" s="277"/>
      <c r="AD40" s="277" t="str">
        <f>IF(AND('Mapa final'!$L$11="Muy Alta",'Mapa final'!$P$11="Leve"),CONCATENATE("R",'Mapa final'!$A$11),"")</f>
        <v/>
      </c>
      <c r="AE40" s="277"/>
      <c r="AF40" s="277" t="str">
        <f>IF(AND('Mapa final'!$L$11="Muy Alta",'Mapa final'!$P$11="Leve"),CONCATENATE("R",'Mapa final'!$A$11),"")</f>
        <v/>
      </c>
      <c r="AG40" s="278"/>
      <c r="AH40" s="288" t="str">
        <f>IF(AND('Mapa final'!$L$11="Muy Alta",'Mapa final'!$P$11="Catastrófico"),CONCATENATE("R",'Mapa final'!$A$11),"")</f>
        <v/>
      </c>
      <c r="AI40" s="289"/>
      <c r="AJ40" s="289" t="str">
        <f>IF(AND('Mapa final'!$L$11="Muy Alta",'Mapa final'!$P$11="Catastrófico"),CONCATENATE("R",'Mapa final'!$A$11),"")</f>
        <v/>
      </c>
      <c r="AK40" s="289"/>
      <c r="AL40" s="289" t="str">
        <f>IF(AND('Mapa final'!$L$11="Muy Alta",'Mapa final'!$P$11="Catastrófico"),CONCATENATE("R",'Mapa final'!$A$11),"")</f>
        <v/>
      </c>
      <c r="AM40" s="29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30"/>
      <c r="C41" s="230"/>
      <c r="D41" s="231"/>
      <c r="E41" s="271"/>
      <c r="F41" s="272"/>
      <c r="G41" s="272"/>
      <c r="H41" s="272"/>
      <c r="I41" s="273"/>
      <c r="J41" s="308"/>
      <c r="K41" s="306"/>
      <c r="L41" s="306"/>
      <c r="M41" s="306"/>
      <c r="N41" s="306"/>
      <c r="O41" s="307"/>
      <c r="P41" s="308"/>
      <c r="Q41" s="306"/>
      <c r="R41" s="306"/>
      <c r="S41" s="306"/>
      <c r="T41" s="306"/>
      <c r="U41" s="307"/>
      <c r="V41" s="297"/>
      <c r="W41" s="298"/>
      <c r="X41" s="298"/>
      <c r="Y41" s="298"/>
      <c r="Z41" s="298"/>
      <c r="AA41" s="299"/>
      <c r="AB41" s="283"/>
      <c r="AC41" s="277"/>
      <c r="AD41" s="277"/>
      <c r="AE41" s="277"/>
      <c r="AF41" s="277"/>
      <c r="AG41" s="278"/>
      <c r="AH41" s="288"/>
      <c r="AI41" s="289"/>
      <c r="AJ41" s="289"/>
      <c r="AK41" s="289"/>
      <c r="AL41" s="289"/>
      <c r="AM41" s="29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30"/>
      <c r="C42" s="230"/>
      <c r="D42" s="231"/>
      <c r="E42" s="271"/>
      <c r="F42" s="272"/>
      <c r="G42" s="272"/>
      <c r="H42" s="272"/>
      <c r="I42" s="273"/>
      <c r="J42" s="308" t="str">
        <f>IF(AND('Mapa final'!$L$11="Baja",'Mapa final'!$P$11="Leve"),CONCATENATE("R",'Mapa final'!$A$11),"")</f>
        <v/>
      </c>
      <c r="K42" s="306"/>
      <c r="L42" s="306" t="str">
        <f>IF(AND('Mapa final'!$L$11="Baja",'Mapa final'!$P$11="Leve"),CONCATENATE("R",'Mapa final'!$A$11),"")</f>
        <v/>
      </c>
      <c r="M42" s="306"/>
      <c r="N42" s="306" t="str">
        <f>IF(AND('Mapa final'!$L$11="Baja",'Mapa final'!$P$11="Leve"),CONCATENATE("R",'Mapa final'!$A$11),"")</f>
        <v/>
      </c>
      <c r="O42" s="307"/>
      <c r="P42" s="308" t="str">
        <f>IF(AND('Mapa final'!$L$11="Baja",'Mapa final'!$P$11="Leve"),CONCATENATE("R",'Mapa final'!$A$11),"")</f>
        <v/>
      </c>
      <c r="Q42" s="306"/>
      <c r="R42" s="306" t="str">
        <f>IF(AND('Mapa final'!$L$11="Baja",'Mapa final'!$P$11="Leve"),CONCATENATE("R",'Mapa final'!$A$11),"")</f>
        <v/>
      </c>
      <c r="S42" s="306"/>
      <c r="T42" s="306" t="str">
        <f>IF(AND('Mapa final'!$L$11="Baja",'Mapa final'!$P$11="Leve"),CONCATENATE("R",'Mapa final'!$A$11),"")</f>
        <v/>
      </c>
      <c r="U42" s="307"/>
      <c r="V42" s="297" t="str">
        <f>IF(AND('Mapa final'!$L$11="Alta",'Mapa final'!$P$11="Leve"),CONCATENATE("R",'Mapa final'!$A$11),"")</f>
        <v/>
      </c>
      <c r="W42" s="298"/>
      <c r="X42" s="298" t="str">
        <f>IF(AND('Mapa final'!$L$11="Alta",'Mapa final'!$P$11="Leve"),CONCATENATE("R",'Mapa final'!$A$11),"")</f>
        <v/>
      </c>
      <c r="Y42" s="298"/>
      <c r="Z42" s="298" t="str">
        <f>IF(AND('Mapa final'!$L$11="Alta",'Mapa final'!$P$11="Leve"),CONCATENATE("R",'Mapa final'!$A$11),"")</f>
        <v/>
      </c>
      <c r="AA42" s="299"/>
      <c r="AB42" s="283" t="str">
        <f>IF(AND('Mapa final'!$L$11="Muy Alta",'Mapa final'!$P$11="Leve"),CONCATENATE("R",'Mapa final'!$A$11),"")</f>
        <v/>
      </c>
      <c r="AC42" s="277"/>
      <c r="AD42" s="277" t="str">
        <f>IF(AND('Mapa final'!$L$11="Muy Alta",'Mapa final'!$P$11="Leve"),CONCATENATE("R",'Mapa final'!$A$11),"")</f>
        <v/>
      </c>
      <c r="AE42" s="277"/>
      <c r="AF42" s="277" t="str">
        <f>IF(AND('Mapa final'!$L$11="Muy Alta",'Mapa final'!$P$11="Leve"),CONCATENATE("R",'Mapa final'!$A$11),"")</f>
        <v/>
      </c>
      <c r="AG42" s="278"/>
      <c r="AH42" s="288" t="str">
        <f>IF(AND('Mapa final'!$L$11="Muy Alta",'Mapa final'!$P$11="Catastrófico"),CONCATENATE("R",'Mapa final'!$A$11),"")</f>
        <v/>
      </c>
      <c r="AI42" s="289"/>
      <c r="AJ42" s="289" t="str">
        <f>IF(AND('Mapa final'!$L$11="Muy Alta",'Mapa final'!$P$11="Catastrófico"),CONCATENATE("R",'Mapa final'!$A$11),"")</f>
        <v/>
      </c>
      <c r="AK42" s="289"/>
      <c r="AL42" s="289" t="str">
        <f>IF(AND('Mapa final'!$L$11="Muy Alta",'Mapa final'!$P$11="Catastrófico"),CONCATENATE("R",'Mapa final'!$A$11),"")</f>
        <v/>
      </c>
      <c r="AM42" s="29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30"/>
      <c r="C43" s="230"/>
      <c r="D43" s="231"/>
      <c r="E43" s="271"/>
      <c r="F43" s="272"/>
      <c r="G43" s="272"/>
      <c r="H43" s="272"/>
      <c r="I43" s="273"/>
      <c r="J43" s="308"/>
      <c r="K43" s="306"/>
      <c r="L43" s="306"/>
      <c r="M43" s="306"/>
      <c r="N43" s="306"/>
      <c r="O43" s="307"/>
      <c r="P43" s="308"/>
      <c r="Q43" s="306"/>
      <c r="R43" s="306"/>
      <c r="S43" s="306"/>
      <c r="T43" s="306"/>
      <c r="U43" s="307"/>
      <c r="V43" s="297"/>
      <c r="W43" s="298"/>
      <c r="X43" s="298"/>
      <c r="Y43" s="298"/>
      <c r="Z43" s="298"/>
      <c r="AA43" s="299"/>
      <c r="AB43" s="283"/>
      <c r="AC43" s="277"/>
      <c r="AD43" s="277"/>
      <c r="AE43" s="277"/>
      <c r="AF43" s="277"/>
      <c r="AG43" s="278"/>
      <c r="AH43" s="288"/>
      <c r="AI43" s="289"/>
      <c r="AJ43" s="289"/>
      <c r="AK43" s="289"/>
      <c r="AL43" s="289"/>
      <c r="AM43" s="29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30"/>
      <c r="C44" s="230"/>
      <c r="D44" s="231"/>
      <c r="E44" s="271"/>
      <c r="F44" s="272"/>
      <c r="G44" s="272"/>
      <c r="H44" s="272"/>
      <c r="I44" s="273"/>
      <c r="J44" s="308" t="str">
        <f>IF(AND('Mapa final'!$L$11="Baja",'Mapa final'!$P$11="Leve"),CONCATENATE("R",'Mapa final'!$A$11),"")</f>
        <v/>
      </c>
      <c r="K44" s="306"/>
      <c r="L44" s="306" t="str">
        <f>IF(AND('Mapa final'!$L$11="Baja",'Mapa final'!$P$11="Leve"),CONCATENATE("R",'Mapa final'!$A$11),"")</f>
        <v/>
      </c>
      <c r="M44" s="306"/>
      <c r="N44" s="306" t="str">
        <f>IF(AND('Mapa final'!$L$11="Baja",'Mapa final'!$P$11="Leve"),CONCATENATE("R",'Mapa final'!$A$11),"")</f>
        <v/>
      </c>
      <c r="O44" s="307"/>
      <c r="P44" s="308" t="str">
        <f>IF(AND('Mapa final'!$L$11="Baja",'Mapa final'!$P$11="Leve"),CONCATENATE("R",'Mapa final'!$A$11),"")</f>
        <v/>
      </c>
      <c r="Q44" s="306"/>
      <c r="R44" s="306" t="str">
        <f>IF(AND('Mapa final'!$L$11="Baja",'Mapa final'!$P$11="Leve"),CONCATENATE("R",'Mapa final'!$A$11),"")</f>
        <v/>
      </c>
      <c r="S44" s="306"/>
      <c r="T44" s="306" t="str">
        <f>IF(AND('Mapa final'!$L$11="Baja",'Mapa final'!$P$11="Leve"),CONCATENATE("R",'Mapa final'!$A$11),"")</f>
        <v/>
      </c>
      <c r="U44" s="307"/>
      <c r="V44" s="297" t="str">
        <f>IF(AND('Mapa final'!$L$11="Alta",'Mapa final'!$P$11="Leve"),CONCATENATE("R",'Mapa final'!$A$11),"")</f>
        <v/>
      </c>
      <c r="W44" s="298"/>
      <c r="X44" s="298" t="str">
        <f>IF(AND('Mapa final'!$L$11="Alta",'Mapa final'!$P$11="Leve"),CONCATENATE("R",'Mapa final'!$A$11),"")</f>
        <v/>
      </c>
      <c r="Y44" s="298"/>
      <c r="Z44" s="298" t="str">
        <f>IF(AND('Mapa final'!$L$11="Alta",'Mapa final'!$P$11="Leve"),CONCATENATE("R",'Mapa final'!$A$11),"")</f>
        <v/>
      </c>
      <c r="AA44" s="299"/>
      <c r="AB44" s="283" t="str">
        <f>IF(AND('Mapa final'!$L$11="Muy Alta",'Mapa final'!$P$11="Leve"),CONCATENATE("R",'Mapa final'!$A$11),"")</f>
        <v/>
      </c>
      <c r="AC44" s="277"/>
      <c r="AD44" s="277" t="str">
        <f>IF(AND('Mapa final'!$L$11="Muy Alta",'Mapa final'!$P$11="Leve"),CONCATENATE("R",'Mapa final'!$A$11),"")</f>
        <v/>
      </c>
      <c r="AE44" s="277"/>
      <c r="AF44" s="277" t="str">
        <f>IF(AND('Mapa final'!$L$11="Muy Alta",'Mapa final'!$P$11="Leve"),CONCATENATE("R",'Mapa final'!$A$11),"")</f>
        <v/>
      </c>
      <c r="AG44" s="278"/>
      <c r="AH44" s="288" t="str">
        <f>IF(AND('Mapa final'!$L$11="Muy Alta",'Mapa final'!$P$11="Catastrófico"),CONCATENATE("R",'Mapa final'!$A$11),"")</f>
        <v/>
      </c>
      <c r="AI44" s="289"/>
      <c r="AJ44" s="289" t="str">
        <f>IF(AND('Mapa final'!$L$11="Muy Alta",'Mapa final'!$P$11="Catastrófico"),CONCATENATE("R",'Mapa final'!$A$11),"")</f>
        <v/>
      </c>
      <c r="AK44" s="289"/>
      <c r="AL44" s="289" t="str">
        <f>IF(AND('Mapa final'!$L$11="Muy Alta",'Mapa final'!$P$11="Catastrófico"),CONCATENATE("R",'Mapa final'!$A$11),"")</f>
        <v/>
      </c>
      <c r="AM44" s="29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30"/>
      <c r="C45" s="230"/>
      <c r="D45" s="231"/>
      <c r="E45" s="274"/>
      <c r="F45" s="275"/>
      <c r="G45" s="275"/>
      <c r="H45" s="275"/>
      <c r="I45" s="276"/>
      <c r="J45" s="309"/>
      <c r="K45" s="310"/>
      <c r="L45" s="310"/>
      <c r="M45" s="310"/>
      <c r="N45" s="310"/>
      <c r="O45" s="311"/>
      <c r="P45" s="309"/>
      <c r="Q45" s="310"/>
      <c r="R45" s="310"/>
      <c r="S45" s="310"/>
      <c r="T45" s="310"/>
      <c r="U45" s="311"/>
      <c r="V45" s="300"/>
      <c r="W45" s="301"/>
      <c r="X45" s="301"/>
      <c r="Y45" s="301"/>
      <c r="Z45" s="301"/>
      <c r="AA45" s="302"/>
      <c r="AB45" s="287"/>
      <c r="AC45" s="279"/>
      <c r="AD45" s="279"/>
      <c r="AE45" s="279"/>
      <c r="AF45" s="279"/>
      <c r="AG45" s="280"/>
      <c r="AH45" s="291"/>
      <c r="AI45" s="292"/>
      <c r="AJ45" s="292"/>
      <c r="AK45" s="292"/>
      <c r="AL45" s="292"/>
      <c r="AM45" s="293"/>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68" t="s">
        <v>165</v>
      </c>
      <c r="K46" s="269"/>
      <c r="L46" s="269"/>
      <c r="M46" s="269"/>
      <c r="N46" s="269"/>
      <c r="O46" s="270"/>
      <c r="P46" s="268" t="s">
        <v>166</v>
      </c>
      <c r="Q46" s="269"/>
      <c r="R46" s="269"/>
      <c r="S46" s="269"/>
      <c r="T46" s="269"/>
      <c r="U46" s="270"/>
      <c r="V46" s="268" t="s">
        <v>167</v>
      </c>
      <c r="W46" s="269"/>
      <c r="X46" s="269"/>
      <c r="Y46" s="269"/>
      <c r="Z46" s="269"/>
      <c r="AA46" s="270"/>
      <c r="AB46" s="268" t="s">
        <v>168</v>
      </c>
      <c r="AC46" s="286"/>
      <c r="AD46" s="269"/>
      <c r="AE46" s="269"/>
      <c r="AF46" s="269"/>
      <c r="AG46" s="270"/>
      <c r="AH46" s="268" t="s">
        <v>169</v>
      </c>
      <c r="AI46" s="269"/>
      <c r="AJ46" s="269"/>
      <c r="AK46" s="269"/>
      <c r="AL46" s="269"/>
      <c r="AM46" s="2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71"/>
      <c r="K47" s="272"/>
      <c r="L47" s="272"/>
      <c r="M47" s="272"/>
      <c r="N47" s="272"/>
      <c r="O47" s="273"/>
      <c r="P47" s="271"/>
      <c r="Q47" s="272"/>
      <c r="R47" s="272"/>
      <c r="S47" s="272"/>
      <c r="T47" s="272"/>
      <c r="U47" s="273"/>
      <c r="V47" s="271"/>
      <c r="W47" s="272"/>
      <c r="X47" s="272"/>
      <c r="Y47" s="272"/>
      <c r="Z47" s="272"/>
      <c r="AA47" s="273"/>
      <c r="AB47" s="271"/>
      <c r="AC47" s="272"/>
      <c r="AD47" s="272"/>
      <c r="AE47" s="272"/>
      <c r="AF47" s="272"/>
      <c r="AG47" s="273"/>
      <c r="AH47" s="271"/>
      <c r="AI47" s="272"/>
      <c r="AJ47" s="272"/>
      <c r="AK47" s="272"/>
      <c r="AL47" s="272"/>
      <c r="AM47" s="273"/>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71"/>
      <c r="K48" s="272"/>
      <c r="L48" s="272"/>
      <c r="M48" s="272"/>
      <c r="N48" s="272"/>
      <c r="O48" s="273"/>
      <c r="P48" s="271"/>
      <c r="Q48" s="272"/>
      <c r="R48" s="272"/>
      <c r="S48" s="272"/>
      <c r="T48" s="272"/>
      <c r="U48" s="273"/>
      <c r="V48" s="271"/>
      <c r="W48" s="272"/>
      <c r="X48" s="272"/>
      <c r="Y48" s="272"/>
      <c r="Z48" s="272"/>
      <c r="AA48" s="273"/>
      <c r="AB48" s="271"/>
      <c r="AC48" s="272"/>
      <c r="AD48" s="272"/>
      <c r="AE48" s="272"/>
      <c r="AF48" s="272"/>
      <c r="AG48" s="273"/>
      <c r="AH48" s="271"/>
      <c r="AI48" s="272"/>
      <c r="AJ48" s="272"/>
      <c r="AK48" s="272"/>
      <c r="AL48" s="272"/>
      <c r="AM48" s="273"/>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71"/>
      <c r="K49" s="272"/>
      <c r="L49" s="272"/>
      <c r="M49" s="272"/>
      <c r="N49" s="272"/>
      <c r="O49" s="273"/>
      <c r="P49" s="271"/>
      <c r="Q49" s="272"/>
      <c r="R49" s="272"/>
      <c r="S49" s="272"/>
      <c r="T49" s="272"/>
      <c r="U49" s="273"/>
      <c r="V49" s="271"/>
      <c r="W49" s="272"/>
      <c r="X49" s="272"/>
      <c r="Y49" s="272"/>
      <c r="Z49" s="272"/>
      <c r="AA49" s="273"/>
      <c r="AB49" s="271"/>
      <c r="AC49" s="272"/>
      <c r="AD49" s="272"/>
      <c r="AE49" s="272"/>
      <c r="AF49" s="272"/>
      <c r="AG49" s="273"/>
      <c r="AH49" s="271"/>
      <c r="AI49" s="272"/>
      <c r="AJ49" s="272"/>
      <c r="AK49" s="272"/>
      <c r="AL49" s="272"/>
      <c r="AM49" s="273"/>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71"/>
      <c r="K50" s="272"/>
      <c r="L50" s="272"/>
      <c r="M50" s="272"/>
      <c r="N50" s="272"/>
      <c r="O50" s="273"/>
      <c r="P50" s="271"/>
      <c r="Q50" s="272"/>
      <c r="R50" s="272"/>
      <c r="S50" s="272"/>
      <c r="T50" s="272"/>
      <c r="U50" s="273"/>
      <c r="V50" s="271"/>
      <c r="W50" s="272"/>
      <c r="X50" s="272"/>
      <c r="Y50" s="272"/>
      <c r="Z50" s="272"/>
      <c r="AA50" s="273"/>
      <c r="AB50" s="271"/>
      <c r="AC50" s="272"/>
      <c r="AD50" s="272"/>
      <c r="AE50" s="272"/>
      <c r="AF50" s="272"/>
      <c r="AG50" s="273"/>
      <c r="AH50" s="271"/>
      <c r="AI50" s="272"/>
      <c r="AJ50" s="272"/>
      <c r="AK50" s="272"/>
      <c r="AL50" s="272"/>
      <c r="AM50" s="273"/>
      <c r="AN50" s="70"/>
      <c r="AO50" s="70"/>
      <c r="AP50" s="70"/>
      <c r="AQ50" s="70"/>
      <c r="AR50" s="70"/>
      <c r="AS50" s="70"/>
      <c r="AT50" s="70"/>
      <c r="AU50" s="70"/>
      <c r="AV50" s="70"/>
      <c r="AW50" s="70"/>
      <c r="AX50" s="70"/>
      <c r="AY50" s="70"/>
      <c r="AZ50" s="70"/>
      <c r="BA50" s="70"/>
      <c r="BB50" s="70" t="s">
        <v>267</v>
      </c>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74"/>
      <c r="K51" s="275"/>
      <c r="L51" s="275"/>
      <c r="M51" s="275"/>
      <c r="N51" s="275"/>
      <c r="O51" s="276"/>
      <c r="P51" s="274"/>
      <c r="Q51" s="275"/>
      <c r="R51" s="275"/>
      <c r="S51" s="275"/>
      <c r="T51" s="275"/>
      <c r="U51" s="276"/>
      <c r="V51" s="274"/>
      <c r="W51" s="275"/>
      <c r="X51" s="275"/>
      <c r="Y51" s="275"/>
      <c r="Z51" s="275"/>
      <c r="AA51" s="276"/>
      <c r="AB51" s="274"/>
      <c r="AC51" s="275"/>
      <c r="AD51" s="275"/>
      <c r="AE51" s="275"/>
      <c r="AF51" s="275"/>
      <c r="AG51" s="276"/>
      <c r="AH51" s="274"/>
      <c r="AI51" s="275"/>
      <c r="AJ51" s="275"/>
      <c r="AK51" s="275"/>
      <c r="AL51" s="275"/>
      <c r="AM51" s="276"/>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6" zoomScale="50" zoomScaleNormal="50" workbookViewId="0">
      <selection activeCell="S41" sqref="S41"/>
    </sheetView>
  </sheetViews>
  <sheetFormatPr baseColWidth="10" defaultColWidth="11.42578125" defaultRowHeight="15" x14ac:dyDescent="0.25"/>
  <cols>
    <col min="2" max="16" width="5.7109375" customWidth="1"/>
    <col min="17" max="17" width="8" customWidth="1"/>
    <col min="18"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41" t="s">
        <v>170</v>
      </c>
      <c r="C2" s="342"/>
      <c r="D2" s="342"/>
      <c r="E2" s="342"/>
      <c r="F2" s="342"/>
      <c r="G2" s="342"/>
      <c r="H2" s="342"/>
      <c r="I2" s="342"/>
      <c r="J2" s="285" t="s">
        <v>15</v>
      </c>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42"/>
      <c r="C3" s="342"/>
      <c r="D3" s="342"/>
      <c r="E3" s="342"/>
      <c r="F3" s="342"/>
      <c r="G3" s="342"/>
      <c r="H3" s="342"/>
      <c r="I3" s="342"/>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42"/>
      <c r="C4" s="342"/>
      <c r="D4" s="342"/>
      <c r="E4" s="342"/>
      <c r="F4" s="342"/>
      <c r="G4" s="342"/>
      <c r="H4" s="342"/>
      <c r="I4" s="342"/>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30" t="s">
        <v>155</v>
      </c>
      <c r="C6" s="230"/>
      <c r="D6" s="231"/>
      <c r="E6" s="325" t="s">
        <v>156</v>
      </c>
      <c r="F6" s="326"/>
      <c r="G6" s="326"/>
      <c r="H6" s="326"/>
      <c r="I6" s="326"/>
      <c r="J6" s="38" t="str">
        <f>IF(AND('Mapa final'!$AD$11="Muy Alta",'Mapa final'!$AF$11="Leve"),CONCATENATE("R2C",'Mapa final'!$S$11),"")</f>
        <v/>
      </c>
      <c r="K6" s="39" t="str">
        <f>IF(AND('Mapa final'!$AD$12="Muy Alta",'Mapa final'!$AF$12="Leve"),CONCATENATE("R2C",'Mapa final'!$S$12),"")</f>
        <v/>
      </c>
      <c r="L6" s="39" t="str">
        <f>IF(AND('Mapa final'!$AD$11="Muy Alta",'Mapa final'!$AF$11="Leve"),CONCATENATE("R2C",'Mapa final'!$S$11),"")</f>
        <v/>
      </c>
      <c r="M6" s="39" t="str">
        <f>IF(AND('Mapa final'!$AD$12="Muy Alta",'Mapa final'!$AF$12="Leve"),CONCATENATE("R2C",'Mapa final'!$S$12),"")</f>
        <v/>
      </c>
      <c r="N6" s="39" t="str">
        <f>IF(AND('Mapa final'!$AD$11="Muy Alta",'Mapa final'!$AF$11="Leve"),CONCATENATE("R2C",'Mapa final'!$S$11),"")</f>
        <v/>
      </c>
      <c r="O6" s="40" t="str">
        <f>IF(AND('Mapa final'!$AD$12="Muy Alta",'Mapa final'!$AF$12="Leve"),CONCATENATE("R2C",'Mapa final'!$S$12),"")</f>
        <v/>
      </c>
      <c r="P6" s="38" t="str">
        <f>IF(AND('Mapa final'!$AD$11="Muy Alta",'Mapa final'!$AF$11="Leve"),CONCATENATE("R2C",'Mapa final'!$S$11),"")</f>
        <v/>
      </c>
      <c r="Q6" s="39" t="str">
        <f>IF(AND('Mapa final'!$AD$12="Muy Alta",'Mapa final'!$AF$12="Leve"),CONCATENATE("R2C",'Mapa final'!$S$12),"")</f>
        <v/>
      </c>
      <c r="R6" s="39" t="str">
        <f>IF(AND('Mapa final'!$AD$11="Muy Alta",'Mapa final'!$AF$11="Leve"),CONCATENATE("R2C",'Mapa final'!$S$11),"")</f>
        <v/>
      </c>
      <c r="S6" s="39" t="str">
        <f>IF(AND('Mapa final'!$AD$12="Muy Alta",'Mapa final'!$AF$12="Leve"),CONCATENATE("R2C",'Mapa final'!$S$12),"")</f>
        <v/>
      </c>
      <c r="T6" s="39" t="str">
        <f>IF(AND('Mapa final'!$AD$11="Muy Alta",'Mapa final'!$AF$11="Leve"),CONCATENATE("R2C",'Mapa final'!$S$11),"")</f>
        <v/>
      </c>
      <c r="U6" s="40" t="str">
        <f>IF(AND('Mapa final'!$AD$12="Muy Alta",'Mapa final'!$AF$12="Leve"),CONCATENATE("R2C",'Mapa final'!$S$12),"")</f>
        <v/>
      </c>
      <c r="V6" s="38" t="str">
        <f>IF(AND('Mapa final'!$AD$11="Muy Alta",'Mapa final'!$AF$11="Leve"),CONCATENATE("R2C",'Mapa final'!$S$11),"")</f>
        <v/>
      </c>
      <c r="W6" s="39" t="str">
        <f>IF(AND('Mapa final'!$AD$12="Muy Alta",'Mapa final'!$AF$12="Leve"),CONCATENATE("R2C",'Mapa final'!$S$12),"")</f>
        <v/>
      </c>
      <c r="X6" s="39" t="str">
        <f>IF(AND('Mapa final'!$AD$11="Muy Alta",'Mapa final'!$AF$11="Leve"),CONCATENATE("R2C",'Mapa final'!$S$11),"")</f>
        <v/>
      </c>
      <c r="Y6" s="39" t="str">
        <f>IF(AND('Mapa final'!$AD$12="Muy Alta",'Mapa final'!$AF$12="Leve"),CONCATENATE("R2C",'Mapa final'!$S$12),"")</f>
        <v/>
      </c>
      <c r="Z6" s="39" t="str">
        <f>IF(AND('Mapa final'!$AD$11="Muy Alta",'Mapa final'!$AF$11="Leve"),CONCATENATE("R2C",'Mapa final'!$S$11),"")</f>
        <v/>
      </c>
      <c r="AA6" s="40" t="str">
        <f>IF(AND('Mapa final'!$AD$12="Muy Alta",'Mapa final'!$AF$12="Leve"),CONCATENATE("R2C",'Mapa final'!$S$12),"")</f>
        <v/>
      </c>
      <c r="AB6" s="38" t="str">
        <f>IF(AND('Mapa final'!$AD$11="Muy Alta",'Mapa final'!$AF$11="Leve"),CONCATENATE("R2C",'Mapa final'!$S$11),"")</f>
        <v/>
      </c>
      <c r="AC6" s="39" t="str">
        <f>IF(AND('Mapa final'!$AD$12="Muy Alta",'Mapa final'!$AF$12="Leve"),CONCATENATE("R2C",'Mapa final'!$S$12),"")</f>
        <v/>
      </c>
      <c r="AD6" s="39" t="str">
        <f>IF(AND('Mapa final'!$AD$11="Muy Alta",'Mapa final'!$AF$11="Leve"),CONCATENATE("R2C",'Mapa final'!$S$11),"")</f>
        <v/>
      </c>
      <c r="AE6" s="39" t="str">
        <f>IF(AND('Mapa final'!$AD$12="Muy Alta",'Mapa final'!$AF$12="Leve"),CONCATENATE("R2C",'Mapa final'!$S$12),"")</f>
        <v/>
      </c>
      <c r="AF6" s="39" t="str">
        <f>IF(AND('Mapa final'!$AD$11="Muy Alta",'Mapa final'!$AF$11="Leve"),CONCATENATE("R2C",'Mapa final'!$S$11),"")</f>
        <v/>
      </c>
      <c r="AG6" s="39" t="str">
        <f>IF(AND('Mapa final'!$AD$12="Muy Alta",'Mapa final'!$AF$12="Leve"),CONCATENATE("R2C",'Mapa final'!$S$12),"")</f>
        <v/>
      </c>
      <c r="AH6" s="41" t="str">
        <f>IF(AND('Mapa final'!$AD$11="Muy Alta",'Mapa final'!$AF$11="Catastrófico"),CONCATENATE("R2C",'Mapa final'!$S$11),"")</f>
        <v/>
      </c>
      <c r="AI6" s="42" t="str">
        <f>IF(AND('Mapa final'!$AD$11="Muy Alta",'Mapa final'!$AF$11="Catastrófico"),CONCATENATE("R2C",'Mapa final'!$S$11),"")</f>
        <v/>
      </c>
      <c r="AJ6" s="42" t="str">
        <f>IF(AND('Mapa final'!$AD$11="Muy Alta",'Mapa final'!$AF$11="Catastrófico"),CONCATENATE("R2C",'Mapa final'!$S$11),"")</f>
        <v/>
      </c>
      <c r="AK6" s="42" t="str">
        <f>IF(AND('Mapa final'!$AD$11="Muy Alta",'Mapa final'!$AF$11="Catastrófico"),CONCATENATE("R2C",'Mapa final'!$S$11),"")</f>
        <v/>
      </c>
      <c r="AL6" s="42" t="str">
        <f>IF(AND('Mapa final'!$AD$11="Muy Alta",'Mapa final'!$AF$11="Catastrófico"),CONCATENATE("R2C",'Mapa final'!$S$11),"")</f>
        <v/>
      </c>
      <c r="AM6" s="43" t="str">
        <f>IF(AND('Mapa final'!$AD$11="Muy Alta",'Mapa final'!$AF$11="Catastrófico"),CONCATENATE("R2C",'Mapa final'!$S$11),"")</f>
        <v/>
      </c>
      <c r="AN6" s="70"/>
      <c r="AO6" s="332" t="s">
        <v>157</v>
      </c>
      <c r="AP6" s="333"/>
      <c r="AQ6" s="333"/>
      <c r="AR6" s="333"/>
      <c r="AS6" s="333"/>
      <c r="AT6" s="33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30"/>
      <c r="C7" s="230"/>
      <c r="D7" s="231"/>
      <c r="E7" s="329"/>
      <c r="F7" s="328"/>
      <c r="G7" s="328"/>
      <c r="H7" s="328"/>
      <c r="I7" s="328"/>
      <c r="J7" s="44" t="str">
        <f>IF(AND('Mapa final'!$AD$11="Muy Alta",'Mapa final'!$AF$11="Leve"),CONCATENATE("R2C",'Mapa final'!$S$11),"")</f>
        <v/>
      </c>
      <c r="K7" s="153" t="str">
        <f>IF(AND('Mapa final'!$AD$12="Muy Alta",'Mapa final'!$AF$12="Leve"),CONCATENATE("R2C",'Mapa final'!$S$12),"")</f>
        <v/>
      </c>
      <c r="L7" s="153" t="str">
        <f>IF(AND('Mapa final'!$AD$11="Muy Alta",'Mapa final'!$AF$11="Leve"),CONCATENATE("R2C",'Mapa final'!$S$11),"")</f>
        <v/>
      </c>
      <c r="M7" s="153" t="str">
        <f>IF(AND('Mapa final'!$AD$12="Muy Alta",'Mapa final'!$AF$12="Leve"),CONCATENATE("R2C",'Mapa final'!$S$12),"")</f>
        <v/>
      </c>
      <c r="N7" s="153" t="str">
        <f>IF(AND('Mapa final'!$AD$11="Muy Alta",'Mapa final'!$AF$11="Leve"),CONCATENATE("R2C",'Mapa final'!$S$11),"")</f>
        <v/>
      </c>
      <c r="O7" s="45" t="str">
        <f>IF(AND('Mapa final'!$AD$12="Muy Alta",'Mapa final'!$AF$12="Leve"),CONCATENATE("R2C",'Mapa final'!$S$12),"")</f>
        <v/>
      </c>
      <c r="P7" s="44" t="str">
        <f>IF(AND('Mapa final'!$AD$11="Muy Alta",'Mapa final'!$AF$11="Leve"),CONCATENATE("R2C",'Mapa final'!$S$11),"")</f>
        <v/>
      </c>
      <c r="Q7" s="153" t="str">
        <f>IF(AND('Mapa final'!$AD$12="Muy Alta",'Mapa final'!$AF$12="Leve"),CONCATENATE("R2C",'Mapa final'!$S$12),"")</f>
        <v/>
      </c>
      <c r="R7" s="153" t="str">
        <f>IF(AND('Mapa final'!$AD$11="Muy Alta",'Mapa final'!$AF$11="Leve"),CONCATENATE("R2C",'Mapa final'!$S$11),"")</f>
        <v/>
      </c>
      <c r="S7" s="153" t="str">
        <f>IF(AND('Mapa final'!$AD$12="Muy Alta",'Mapa final'!$AF$12="Leve"),CONCATENATE("R2C",'Mapa final'!$S$12),"")</f>
        <v/>
      </c>
      <c r="T7" s="153" t="str">
        <f>IF(AND('Mapa final'!$AD$11="Muy Alta",'Mapa final'!$AF$11="Leve"),CONCATENATE("R2C",'Mapa final'!$S$11),"")</f>
        <v/>
      </c>
      <c r="U7" s="45" t="str">
        <f>IF(AND('Mapa final'!$AD$12="Muy Alta",'Mapa final'!$AF$12="Leve"),CONCATENATE("R2C",'Mapa final'!$S$12),"")</f>
        <v/>
      </c>
      <c r="V7" s="44" t="str">
        <f>IF(AND('Mapa final'!$AD$11="Muy Alta",'Mapa final'!$AF$11="Leve"),CONCATENATE("R2C",'Mapa final'!$S$11),"")</f>
        <v/>
      </c>
      <c r="W7" s="153" t="str">
        <f>IF(AND('Mapa final'!$AD$12="Muy Alta",'Mapa final'!$AF$12="Leve"),CONCATENATE("R2C",'Mapa final'!$S$12),"")</f>
        <v/>
      </c>
      <c r="X7" s="153" t="str">
        <f>IF(AND('Mapa final'!$AD$11="Muy Alta",'Mapa final'!$AF$11="Leve"),CONCATENATE("R2C",'Mapa final'!$S$11),"")</f>
        <v/>
      </c>
      <c r="Y7" s="153" t="str">
        <f>IF(AND('Mapa final'!$AD$12="Muy Alta",'Mapa final'!$AF$12="Leve"),CONCATENATE("R2C",'Mapa final'!$S$12),"")</f>
        <v/>
      </c>
      <c r="Z7" s="153" t="str">
        <f>IF(AND('Mapa final'!$AD$11="Muy Alta",'Mapa final'!$AF$11="Leve"),CONCATENATE("R2C",'Mapa final'!$S$11),"")</f>
        <v/>
      </c>
      <c r="AA7" s="45" t="str">
        <f>IF(AND('Mapa final'!$AD$12="Muy Alta",'Mapa final'!$AF$12="Leve"),CONCATENATE("R2C",'Mapa final'!$S$12),"")</f>
        <v/>
      </c>
      <c r="AB7" s="44" t="str">
        <f>IF(AND('Mapa final'!$AD$11="Muy Alta",'Mapa final'!$AF$11="Leve"),CONCATENATE("R2C",'Mapa final'!$S$11),"")</f>
        <v/>
      </c>
      <c r="AC7" s="153" t="str">
        <f>IF(AND('Mapa final'!$AD$12="Muy Alta",'Mapa final'!$AF$12="Leve"),CONCATENATE("R2C",'Mapa final'!$S$12),"")</f>
        <v/>
      </c>
      <c r="AD7" s="153" t="str">
        <f>IF(AND('Mapa final'!$AD$11="Muy Alta",'Mapa final'!$AF$11="Leve"),CONCATENATE("R2C",'Mapa final'!$S$11),"")</f>
        <v/>
      </c>
      <c r="AE7" s="153" t="str">
        <f>IF(AND('Mapa final'!$AD$12="Muy Alta",'Mapa final'!$AF$12="Leve"),CONCATENATE("R2C",'Mapa final'!$S$12),"")</f>
        <v/>
      </c>
      <c r="AF7" s="153" t="str">
        <f>IF(AND('Mapa final'!$AD$11="Muy Alta",'Mapa final'!$AF$11="Leve"),CONCATENATE("R2C",'Mapa final'!$S$11),"")</f>
        <v/>
      </c>
      <c r="AG7" s="153" t="str">
        <f>IF(AND('Mapa final'!$AD$12="Muy Alta",'Mapa final'!$AF$12="Leve"),CONCATENATE("R2C",'Mapa final'!$S$12),"")</f>
        <v/>
      </c>
      <c r="AH7" s="46" t="str">
        <f>IF(AND('Mapa final'!$AD$11="Muy Alta",'Mapa final'!$AF$11="Catastrófico"),CONCATENATE("R2C",'Mapa final'!$S$11),"")</f>
        <v/>
      </c>
      <c r="AI7" s="155" t="str">
        <f>IF(AND('Mapa final'!$AD$11="Muy Alta",'Mapa final'!$AF$11="Catastrófico"),CONCATENATE("R2C",'Mapa final'!$S$11),"")</f>
        <v/>
      </c>
      <c r="AJ7" s="155" t="str">
        <f>IF(AND('Mapa final'!$AD$11="Muy Alta",'Mapa final'!$AF$11="Catastrófico"),CONCATENATE("R2C",'Mapa final'!$S$11),"")</f>
        <v/>
      </c>
      <c r="AK7" s="155" t="str">
        <f>IF(AND('Mapa final'!$AD$11="Muy Alta",'Mapa final'!$AF$11="Catastrófico"),CONCATENATE("R2C",'Mapa final'!$S$11),"")</f>
        <v/>
      </c>
      <c r="AL7" s="155" t="str">
        <f>IF(AND('Mapa final'!$AD$11="Muy Alta",'Mapa final'!$AF$11="Catastrófico"),CONCATENATE("R2C",'Mapa final'!$S$11),"")</f>
        <v/>
      </c>
      <c r="AM7" s="47" t="str">
        <f>IF(AND('Mapa final'!$AD$11="Muy Alta",'Mapa final'!$AF$11="Catastrófico"),CONCATENATE("R2C",'Mapa final'!$S$11),"")</f>
        <v/>
      </c>
      <c r="AN7" s="70"/>
      <c r="AO7" s="335"/>
      <c r="AP7" s="336"/>
      <c r="AQ7" s="336"/>
      <c r="AR7" s="336"/>
      <c r="AS7" s="336"/>
      <c r="AT7" s="33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30"/>
      <c r="C8" s="230"/>
      <c r="D8" s="231"/>
      <c r="E8" s="329"/>
      <c r="F8" s="328"/>
      <c r="G8" s="328"/>
      <c r="H8" s="328"/>
      <c r="I8" s="328"/>
      <c r="J8" s="44" t="str">
        <f>IF(AND('Mapa final'!$AD$11="Muy Alta",'Mapa final'!$AF$11="Leve"),CONCATENATE("R2C",'Mapa final'!$S$11),"")</f>
        <v/>
      </c>
      <c r="K8" s="153" t="str">
        <f>IF(AND('Mapa final'!$AD$12="Muy Alta",'Mapa final'!$AF$12="Leve"),CONCATENATE("R2C",'Mapa final'!$S$12),"")</f>
        <v/>
      </c>
      <c r="L8" s="153" t="str">
        <f>IF(AND('Mapa final'!$AD$11="Muy Alta",'Mapa final'!$AF$11="Leve"),CONCATENATE("R2C",'Mapa final'!$S$11),"")</f>
        <v/>
      </c>
      <c r="M8" s="153" t="str">
        <f>IF(AND('Mapa final'!$AD$12="Muy Alta",'Mapa final'!$AF$12="Leve"),CONCATENATE("R2C",'Mapa final'!$S$12),"")</f>
        <v/>
      </c>
      <c r="N8" s="153" t="str">
        <f>IF(AND('Mapa final'!$AD$11="Muy Alta",'Mapa final'!$AF$11="Leve"),CONCATENATE("R2C",'Mapa final'!$S$11),"")</f>
        <v/>
      </c>
      <c r="O8" s="45" t="str">
        <f>IF(AND('Mapa final'!$AD$12="Muy Alta",'Mapa final'!$AF$12="Leve"),CONCATENATE("R2C",'Mapa final'!$S$12),"")</f>
        <v/>
      </c>
      <c r="P8" s="44" t="str">
        <f>IF(AND('Mapa final'!$AD$11="Muy Alta",'Mapa final'!$AF$11="Leve"),CONCATENATE("R2C",'Mapa final'!$S$11),"")</f>
        <v/>
      </c>
      <c r="Q8" s="153" t="str">
        <f>IF(AND('Mapa final'!$AD$12="Muy Alta",'Mapa final'!$AF$12="Leve"),CONCATENATE("R2C",'Mapa final'!$S$12),"")</f>
        <v/>
      </c>
      <c r="R8" s="153" t="str">
        <f>IF(AND('Mapa final'!$AD$11="Muy Alta",'Mapa final'!$AF$11="Leve"),CONCATENATE("R2C",'Mapa final'!$S$11),"")</f>
        <v/>
      </c>
      <c r="S8" s="153" t="str">
        <f>IF(AND('Mapa final'!$AD$12="Muy Alta",'Mapa final'!$AF$12="Leve"),CONCATENATE("R2C",'Mapa final'!$S$12),"")</f>
        <v/>
      </c>
      <c r="T8" s="153" t="str">
        <f>IF(AND('Mapa final'!$AD$11="Muy Alta",'Mapa final'!$AF$11="Leve"),CONCATENATE("R2C",'Mapa final'!$S$11),"")</f>
        <v/>
      </c>
      <c r="U8" s="45" t="str">
        <f>IF(AND('Mapa final'!$AD$12="Muy Alta",'Mapa final'!$AF$12="Leve"),CONCATENATE("R2C",'Mapa final'!$S$12),"")</f>
        <v/>
      </c>
      <c r="V8" s="44" t="str">
        <f>IF(AND('Mapa final'!$AD$11="Muy Alta",'Mapa final'!$AF$11="Leve"),CONCATENATE("R2C",'Mapa final'!$S$11),"")</f>
        <v/>
      </c>
      <c r="W8" s="153" t="str">
        <f>IF(AND('Mapa final'!$AD$12="Muy Alta",'Mapa final'!$AF$12="Leve"),CONCATENATE("R2C",'Mapa final'!$S$12),"")</f>
        <v/>
      </c>
      <c r="X8" s="153" t="str">
        <f>IF(AND('Mapa final'!$AD$11="Muy Alta",'Mapa final'!$AF$11="Leve"),CONCATENATE("R2C",'Mapa final'!$S$11),"")</f>
        <v/>
      </c>
      <c r="Y8" s="153" t="str">
        <f>IF(AND('Mapa final'!$AD$12="Muy Alta",'Mapa final'!$AF$12="Leve"),CONCATENATE("R2C",'Mapa final'!$S$12),"")</f>
        <v/>
      </c>
      <c r="Z8" s="153" t="str">
        <f>IF(AND('Mapa final'!$AD$11="Muy Alta",'Mapa final'!$AF$11="Leve"),CONCATENATE("R2C",'Mapa final'!$S$11),"")</f>
        <v/>
      </c>
      <c r="AA8" s="45" t="str">
        <f>IF(AND('Mapa final'!$AD$12="Muy Alta",'Mapa final'!$AF$12="Leve"),CONCATENATE("R2C",'Mapa final'!$S$12),"")</f>
        <v/>
      </c>
      <c r="AB8" s="44" t="str">
        <f>IF(AND('Mapa final'!$AD$11="Muy Alta",'Mapa final'!$AF$11="Leve"),CONCATENATE("R2C",'Mapa final'!$S$11),"")</f>
        <v/>
      </c>
      <c r="AC8" s="153" t="str">
        <f>IF(AND('Mapa final'!$AD$12="Muy Alta",'Mapa final'!$AF$12="Leve"),CONCATENATE("R2C",'Mapa final'!$S$12),"")</f>
        <v/>
      </c>
      <c r="AD8" s="153" t="str">
        <f>IF(AND('Mapa final'!$AD$11="Muy Alta",'Mapa final'!$AF$11="Leve"),CONCATENATE("R2C",'Mapa final'!$S$11),"")</f>
        <v/>
      </c>
      <c r="AE8" s="153" t="str">
        <f>IF(AND('Mapa final'!$AD$12="Muy Alta",'Mapa final'!$AF$12="Leve"),CONCATENATE("R2C",'Mapa final'!$S$12),"")</f>
        <v/>
      </c>
      <c r="AF8" s="153" t="str">
        <f>IF(AND('Mapa final'!$AD$11="Muy Alta",'Mapa final'!$AF$11="Leve"),CONCATENATE("R2C",'Mapa final'!$S$11),"")</f>
        <v/>
      </c>
      <c r="AG8" s="153" t="str">
        <f>IF(AND('Mapa final'!$AD$12="Muy Alta",'Mapa final'!$AF$12="Leve"),CONCATENATE("R2C",'Mapa final'!$S$12),"")</f>
        <v/>
      </c>
      <c r="AH8" s="46" t="str">
        <f>IF(AND('Mapa final'!$AD$11="Muy Alta",'Mapa final'!$AF$11="Catastrófico"),CONCATENATE("R2C",'Mapa final'!$S$11),"")</f>
        <v/>
      </c>
      <c r="AI8" s="155" t="str">
        <f>IF(AND('Mapa final'!$AD$11="Muy Alta",'Mapa final'!$AF$11="Catastrófico"),CONCATENATE("R2C",'Mapa final'!$S$11),"")</f>
        <v/>
      </c>
      <c r="AJ8" s="155" t="str">
        <f>IF(AND('Mapa final'!$AD$11="Muy Alta",'Mapa final'!$AF$11="Catastrófico"),CONCATENATE("R2C",'Mapa final'!$S$11),"")</f>
        <v/>
      </c>
      <c r="AK8" s="155" t="str">
        <f>IF(AND('Mapa final'!$AD$11="Muy Alta",'Mapa final'!$AF$11="Catastrófico"),CONCATENATE("R2C",'Mapa final'!$S$11),"")</f>
        <v/>
      </c>
      <c r="AL8" s="155" t="str">
        <f>IF(AND('Mapa final'!$AD$11="Muy Alta",'Mapa final'!$AF$11="Catastrófico"),CONCATENATE("R2C",'Mapa final'!$S$11),"")</f>
        <v/>
      </c>
      <c r="AM8" s="47" t="str">
        <f>IF(AND('Mapa final'!$AD$11="Muy Alta",'Mapa final'!$AF$11="Catastrófico"),CONCATENATE("R2C",'Mapa final'!$S$11),"")</f>
        <v/>
      </c>
      <c r="AN8" s="70"/>
      <c r="AO8" s="335"/>
      <c r="AP8" s="336"/>
      <c r="AQ8" s="336"/>
      <c r="AR8" s="336"/>
      <c r="AS8" s="336"/>
      <c r="AT8" s="33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30"/>
      <c r="C9" s="230"/>
      <c r="D9" s="231"/>
      <c r="E9" s="329"/>
      <c r="F9" s="328"/>
      <c r="G9" s="328"/>
      <c r="H9" s="328"/>
      <c r="I9" s="328"/>
      <c r="J9" s="44" t="str">
        <f>IF(AND('Mapa final'!$AD$11="Muy Alta",'Mapa final'!$AF$11="Leve"),CONCATENATE("R2C",'Mapa final'!$S$11),"")</f>
        <v/>
      </c>
      <c r="K9" s="153" t="str">
        <f>IF(AND('Mapa final'!$AD$12="Muy Alta",'Mapa final'!$AF$12="Leve"),CONCATENATE("R2C",'Mapa final'!$S$12),"")</f>
        <v/>
      </c>
      <c r="L9" s="153" t="str">
        <f>IF(AND('Mapa final'!$AD$11="Muy Alta",'Mapa final'!$AF$11="Leve"),CONCATENATE("R2C",'Mapa final'!$S$11),"")</f>
        <v/>
      </c>
      <c r="M9" s="153" t="str">
        <f>IF(AND('Mapa final'!$AD$12="Muy Alta",'Mapa final'!$AF$12="Leve"),CONCATENATE("R2C",'Mapa final'!$S$12),"")</f>
        <v/>
      </c>
      <c r="N9" s="153" t="str">
        <f>IF(AND('Mapa final'!$AD$11="Muy Alta",'Mapa final'!$AF$11="Leve"),CONCATENATE("R2C",'Mapa final'!$S$11),"")</f>
        <v/>
      </c>
      <c r="O9" s="45" t="str">
        <f>IF(AND('Mapa final'!$AD$12="Muy Alta",'Mapa final'!$AF$12="Leve"),CONCATENATE("R2C",'Mapa final'!$S$12),"")</f>
        <v/>
      </c>
      <c r="P9" s="44" t="str">
        <f>IF(AND('Mapa final'!$AD$11="Muy Alta",'Mapa final'!$AF$11="Leve"),CONCATENATE("R2C",'Mapa final'!$S$11),"")</f>
        <v/>
      </c>
      <c r="Q9" s="153" t="str">
        <f>IF(AND('Mapa final'!$AD$12="Muy Alta",'Mapa final'!$AF$12="Leve"),CONCATENATE("R2C",'Mapa final'!$S$12),"")</f>
        <v/>
      </c>
      <c r="R9" s="153" t="str">
        <f>IF(AND('Mapa final'!$AD$11="Muy Alta",'Mapa final'!$AF$11="Leve"),CONCATENATE("R2C",'Mapa final'!$S$11),"")</f>
        <v/>
      </c>
      <c r="S9" s="153" t="str">
        <f>IF(AND('Mapa final'!$AD$12="Muy Alta",'Mapa final'!$AF$12="Leve"),CONCATENATE("R2C",'Mapa final'!$S$12),"")</f>
        <v/>
      </c>
      <c r="T9" s="153" t="str">
        <f>IF(AND('Mapa final'!$AD$11="Muy Alta",'Mapa final'!$AF$11="Leve"),CONCATENATE("R2C",'Mapa final'!$S$11),"")</f>
        <v/>
      </c>
      <c r="U9" s="45" t="str">
        <f>IF(AND('Mapa final'!$AD$12="Muy Alta",'Mapa final'!$AF$12="Leve"),CONCATENATE("R2C",'Mapa final'!$S$12),"")</f>
        <v/>
      </c>
      <c r="V9" s="44" t="str">
        <f>IF(AND('Mapa final'!$AD$11="Muy Alta",'Mapa final'!$AF$11="Leve"),CONCATENATE("R2C",'Mapa final'!$S$11),"")</f>
        <v/>
      </c>
      <c r="W9" s="153" t="str">
        <f>IF(AND('Mapa final'!$AD$12="Muy Alta",'Mapa final'!$AF$12="Leve"),CONCATENATE("R2C",'Mapa final'!$S$12),"")</f>
        <v/>
      </c>
      <c r="X9" s="153" t="str">
        <f>IF(AND('Mapa final'!$AD$11="Muy Alta",'Mapa final'!$AF$11="Leve"),CONCATENATE("R2C",'Mapa final'!$S$11),"")</f>
        <v/>
      </c>
      <c r="Y9" s="153" t="str">
        <f>IF(AND('Mapa final'!$AD$12="Muy Alta",'Mapa final'!$AF$12="Leve"),CONCATENATE("R2C",'Mapa final'!$S$12),"")</f>
        <v/>
      </c>
      <c r="Z9" s="153" t="str">
        <f>IF(AND('Mapa final'!$AD$11="Muy Alta",'Mapa final'!$AF$11="Leve"),CONCATENATE("R2C",'Mapa final'!$S$11),"")</f>
        <v/>
      </c>
      <c r="AA9" s="45" t="str">
        <f>IF(AND('Mapa final'!$AD$12="Muy Alta",'Mapa final'!$AF$12="Leve"),CONCATENATE("R2C",'Mapa final'!$S$12),"")</f>
        <v/>
      </c>
      <c r="AB9" s="44" t="str">
        <f>IF(AND('Mapa final'!$AD$11="Muy Alta",'Mapa final'!$AF$11="Leve"),CONCATENATE("R2C",'Mapa final'!$S$11),"")</f>
        <v/>
      </c>
      <c r="AC9" s="153" t="str">
        <f>IF(AND('Mapa final'!$AD$12="Muy Alta",'Mapa final'!$AF$12="Leve"),CONCATENATE("R2C",'Mapa final'!$S$12),"")</f>
        <v/>
      </c>
      <c r="AD9" s="153" t="str">
        <f>IF(AND('Mapa final'!$AD$11="Muy Alta",'Mapa final'!$AF$11="Leve"),CONCATENATE("R2C",'Mapa final'!$S$11),"")</f>
        <v/>
      </c>
      <c r="AE9" s="153" t="str">
        <f>IF(AND('Mapa final'!$AD$12="Muy Alta",'Mapa final'!$AF$12="Leve"),CONCATENATE("R2C",'Mapa final'!$S$12),"")</f>
        <v/>
      </c>
      <c r="AF9" s="153" t="str">
        <f>IF(AND('Mapa final'!$AD$11="Muy Alta",'Mapa final'!$AF$11="Leve"),CONCATENATE("R2C",'Mapa final'!$S$11),"")</f>
        <v/>
      </c>
      <c r="AG9" s="153" t="str">
        <f>IF(AND('Mapa final'!$AD$12="Muy Alta",'Mapa final'!$AF$12="Leve"),CONCATENATE("R2C",'Mapa final'!$S$12),"")</f>
        <v/>
      </c>
      <c r="AH9" s="46" t="str">
        <f>IF(AND('Mapa final'!$AD$11="Muy Alta",'Mapa final'!$AF$11="Catastrófico"),CONCATENATE("R2C",'Mapa final'!$S$11),"")</f>
        <v/>
      </c>
      <c r="AI9" s="155" t="str">
        <f>IF(AND('Mapa final'!$AD$11="Muy Alta",'Mapa final'!$AF$11="Catastrófico"),CONCATENATE("R2C",'Mapa final'!$S$11),"")</f>
        <v/>
      </c>
      <c r="AJ9" s="155" t="str">
        <f>IF(AND('Mapa final'!$AD$11="Muy Alta",'Mapa final'!$AF$11="Catastrófico"),CONCATENATE("R2C",'Mapa final'!$S$11),"")</f>
        <v/>
      </c>
      <c r="AK9" s="155" t="str">
        <f>IF(AND('Mapa final'!$AD$11="Muy Alta",'Mapa final'!$AF$11="Catastrófico"),CONCATENATE("R2C",'Mapa final'!$S$11),"")</f>
        <v/>
      </c>
      <c r="AL9" s="155" t="str">
        <f>IF(AND('Mapa final'!$AD$11="Muy Alta",'Mapa final'!$AF$11="Catastrófico"),CONCATENATE("R2C",'Mapa final'!$S$11),"")</f>
        <v/>
      </c>
      <c r="AM9" s="47" t="str">
        <f>IF(AND('Mapa final'!$AD$11="Muy Alta",'Mapa final'!$AF$11="Catastrófico"),CONCATENATE("R2C",'Mapa final'!$S$11),"")</f>
        <v/>
      </c>
      <c r="AN9" s="70"/>
      <c r="AO9" s="335"/>
      <c r="AP9" s="336"/>
      <c r="AQ9" s="336"/>
      <c r="AR9" s="336"/>
      <c r="AS9" s="336"/>
      <c r="AT9" s="33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30"/>
      <c r="C10" s="230"/>
      <c r="D10" s="231"/>
      <c r="E10" s="329"/>
      <c r="F10" s="328"/>
      <c r="G10" s="328"/>
      <c r="H10" s="328"/>
      <c r="I10" s="328"/>
      <c r="J10" s="44" t="str">
        <f>IF(AND('Mapa final'!$AD$11="Muy Alta",'Mapa final'!$AF$11="Leve"),CONCATENATE("R2C",'Mapa final'!$S$11),"")</f>
        <v/>
      </c>
      <c r="K10" s="153" t="str">
        <f>IF(AND('Mapa final'!$AD$12="Muy Alta",'Mapa final'!$AF$12="Leve"),CONCATENATE("R2C",'Mapa final'!$S$12),"")</f>
        <v/>
      </c>
      <c r="L10" s="153" t="str">
        <f>IF(AND('Mapa final'!$AD$11="Muy Alta",'Mapa final'!$AF$11="Leve"),CONCATENATE("R2C",'Mapa final'!$S$11),"")</f>
        <v/>
      </c>
      <c r="M10" s="153" t="str">
        <f>IF(AND('Mapa final'!$AD$12="Muy Alta",'Mapa final'!$AF$12="Leve"),CONCATENATE("R2C",'Mapa final'!$S$12),"")</f>
        <v/>
      </c>
      <c r="N10" s="153" t="str">
        <f>IF(AND('Mapa final'!$AD$11="Muy Alta",'Mapa final'!$AF$11="Leve"),CONCATENATE("R2C",'Mapa final'!$S$11),"")</f>
        <v/>
      </c>
      <c r="O10" s="45" t="str">
        <f>IF(AND('Mapa final'!$AD$12="Muy Alta",'Mapa final'!$AF$12="Leve"),CONCATENATE("R2C",'Mapa final'!$S$12),"")</f>
        <v/>
      </c>
      <c r="P10" s="44" t="str">
        <f>IF(AND('Mapa final'!$AD$11="Muy Alta",'Mapa final'!$AF$11="Leve"),CONCATENATE("R2C",'Mapa final'!$S$11),"")</f>
        <v/>
      </c>
      <c r="Q10" s="153" t="str">
        <f>IF(AND('Mapa final'!$AD$12="Muy Alta",'Mapa final'!$AF$12="Leve"),CONCATENATE("R2C",'Mapa final'!$S$12),"")</f>
        <v/>
      </c>
      <c r="R10" s="153" t="str">
        <f>IF(AND('Mapa final'!$AD$11="Muy Alta",'Mapa final'!$AF$11="Leve"),CONCATENATE("R2C",'Mapa final'!$S$11),"")</f>
        <v/>
      </c>
      <c r="S10" s="153" t="str">
        <f>IF(AND('Mapa final'!$AD$12="Muy Alta",'Mapa final'!$AF$12="Leve"),CONCATENATE("R2C",'Mapa final'!$S$12),"")</f>
        <v/>
      </c>
      <c r="T10" s="153" t="str">
        <f>IF(AND('Mapa final'!$AD$11="Muy Alta",'Mapa final'!$AF$11="Leve"),CONCATENATE("R2C",'Mapa final'!$S$11),"")</f>
        <v/>
      </c>
      <c r="U10" s="45" t="str">
        <f>IF(AND('Mapa final'!$AD$12="Muy Alta",'Mapa final'!$AF$12="Leve"),CONCATENATE("R2C",'Mapa final'!$S$12),"")</f>
        <v/>
      </c>
      <c r="V10" s="44" t="str">
        <f>IF(AND('Mapa final'!$AD$11="Muy Alta",'Mapa final'!$AF$11="Leve"),CONCATENATE("R2C",'Mapa final'!$S$11),"")</f>
        <v/>
      </c>
      <c r="W10" s="153" t="str">
        <f>IF(AND('Mapa final'!$AD$12="Muy Alta",'Mapa final'!$AF$12="Leve"),CONCATENATE("R2C",'Mapa final'!$S$12),"")</f>
        <v/>
      </c>
      <c r="X10" s="153" t="str">
        <f>IF(AND('Mapa final'!$AD$11="Muy Alta",'Mapa final'!$AF$11="Leve"),CONCATENATE("R2C",'Mapa final'!$S$11),"")</f>
        <v/>
      </c>
      <c r="Y10" s="153" t="str">
        <f>IF(AND('Mapa final'!$AD$12="Muy Alta",'Mapa final'!$AF$12="Leve"),CONCATENATE("R2C",'Mapa final'!$S$12),"")</f>
        <v/>
      </c>
      <c r="Z10" s="153" t="str">
        <f>IF(AND('Mapa final'!$AD$11="Muy Alta",'Mapa final'!$AF$11="Leve"),CONCATENATE("R2C",'Mapa final'!$S$11),"")</f>
        <v/>
      </c>
      <c r="AA10" s="45" t="str">
        <f>IF(AND('Mapa final'!$AD$12="Muy Alta",'Mapa final'!$AF$12="Leve"),CONCATENATE("R2C",'Mapa final'!$S$12),"")</f>
        <v/>
      </c>
      <c r="AB10" s="44" t="str">
        <f>IF(AND('Mapa final'!$AD$11="Muy Alta",'Mapa final'!$AF$11="Leve"),CONCATENATE("R2C",'Mapa final'!$S$11),"")</f>
        <v/>
      </c>
      <c r="AC10" s="153" t="str">
        <f>IF(AND('Mapa final'!$AD$12="Muy Alta",'Mapa final'!$AF$12="Leve"),CONCATENATE("R2C",'Mapa final'!$S$12),"")</f>
        <v/>
      </c>
      <c r="AD10" s="153" t="str">
        <f>IF(AND('Mapa final'!$AD$11="Muy Alta",'Mapa final'!$AF$11="Leve"),CONCATENATE("R2C",'Mapa final'!$S$11),"")</f>
        <v/>
      </c>
      <c r="AE10" s="153" t="str">
        <f>IF(AND('Mapa final'!$AD$12="Muy Alta",'Mapa final'!$AF$12="Leve"),CONCATENATE("R2C",'Mapa final'!$S$12),"")</f>
        <v/>
      </c>
      <c r="AF10" s="153" t="str">
        <f>IF(AND('Mapa final'!$AD$11="Muy Alta",'Mapa final'!$AF$11="Leve"),CONCATENATE("R2C",'Mapa final'!$S$11),"")</f>
        <v/>
      </c>
      <c r="AG10" s="153" t="str">
        <f>IF(AND('Mapa final'!$AD$12="Muy Alta",'Mapa final'!$AF$12="Leve"),CONCATENATE("R2C",'Mapa final'!$S$12),"")</f>
        <v/>
      </c>
      <c r="AH10" s="46" t="str">
        <f>IF(AND('Mapa final'!$AD$11="Muy Alta",'Mapa final'!$AF$11="Catastrófico"),CONCATENATE("R2C",'Mapa final'!$S$11),"")</f>
        <v/>
      </c>
      <c r="AI10" s="155" t="str">
        <f>IF(AND('Mapa final'!$AD$11="Muy Alta",'Mapa final'!$AF$11="Catastrófico"),CONCATENATE("R2C",'Mapa final'!$S$11),"")</f>
        <v/>
      </c>
      <c r="AJ10" s="155" t="str">
        <f>IF(AND('Mapa final'!$AD$11="Muy Alta",'Mapa final'!$AF$11="Catastrófico"),CONCATENATE("R2C",'Mapa final'!$S$11),"")</f>
        <v/>
      </c>
      <c r="AK10" s="155" t="str">
        <f>IF(AND('Mapa final'!$AD$11="Muy Alta",'Mapa final'!$AF$11="Catastrófico"),CONCATENATE("R2C",'Mapa final'!$S$11),"")</f>
        <v/>
      </c>
      <c r="AL10" s="155" t="str">
        <f>IF(AND('Mapa final'!$AD$11="Muy Alta",'Mapa final'!$AF$11="Catastrófico"),CONCATENATE("R2C",'Mapa final'!$S$11),"")</f>
        <v/>
      </c>
      <c r="AM10" s="47" t="str">
        <f>IF(AND('Mapa final'!$AD$11="Muy Alta",'Mapa final'!$AF$11="Catastrófico"),CONCATENATE("R2C",'Mapa final'!$S$11),"")</f>
        <v/>
      </c>
      <c r="AN10" s="70"/>
      <c r="AO10" s="335"/>
      <c r="AP10" s="336"/>
      <c r="AQ10" s="336"/>
      <c r="AR10" s="336"/>
      <c r="AS10" s="336"/>
      <c r="AT10" s="33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30"/>
      <c r="C11" s="230"/>
      <c r="D11" s="231"/>
      <c r="E11" s="329"/>
      <c r="F11" s="328"/>
      <c r="G11" s="328"/>
      <c r="H11" s="328"/>
      <c r="I11" s="328"/>
      <c r="J11" s="44" t="str">
        <f>IF(AND('Mapa final'!$AD$11="Muy Alta",'Mapa final'!$AF$11="Leve"),CONCATENATE("R2C",'Mapa final'!$S$11),"")</f>
        <v/>
      </c>
      <c r="K11" s="153" t="str">
        <f>IF(AND('Mapa final'!$AD$12="Muy Alta",'Mapa final'!$AF$12="Leve"),CONCATENATE("R2C",'Mapa final'!$S$12),"")</f>
        <v/>
      </c>
      <c r="L11" s="153" t="str">
        <f>IF(AND('Mapa final'!$AD$11="Muy Alta",'Mapa final'!$AF$11="Leve"),CONCATENATE("R2C",'Mapa final'!$S$11),"")</f>
        <v/>
      </c>
      <c r="M11" s="153" t="str">
        <f>IF(AND('Mapa final'!$AD$12="Muy Alta",'Mapa final'!$AF$12="Leve"),CONCATENATE("R2C",'Mapa final'!$S$12),"")</f>
        <v/>
      </c>
      <c r="N11" s="153" t="str">
        <f>IF(AND('Mapa final'!$AD$11="Muy Alta",'Mapa final'!$AF$11="Leve"),CONCATENATE("R2C",'Mapa final'!$S$11),"")</f>
        <v/>
      </c>
      <c r="O11" s="45" t="str">
        <f>IF(AND('Mapa final'!$AD$12="Muy Alta",'Mapa final'!$AF$12="Leve"),CONCATENATE("R2C",'Mapa final'!$S$12),"")</f>
        <v/>
      </c>
      <c r="P11" s="44" t="str">
        <f>IF(AND('Mapa final'!$AD$11="Muy Alta",'Mapa final'!$AF$11="Leve"),CONCATENATE("R2C",'Mapa final'!$S$11),"")</f>
        <v/>
      </c>
      <c r="Q11" s="153" t="str">
        <f>IF(AND('Mapa final'!$AD$12="Muy Alta",'Mapa final'!$AF$12="Leve"),CONCATENATE("R2C",'Mapa final'!$S$12),"")</f>
        <v/>
      </c>
      <c r="R11" s="153" t="str">
        <f>IF(AND('Mapa final'!$AD$11="Muy Alta",'Mapa final'!$AF$11="Leve"),CONCATENATE("R2C",'Mapa final'!$S$11),"")</f>
        <v/>
      </c>
      <c r="S11" s="153" t="str">
        <f>IF(AND('Mapa final'!$AD$12="Muy Alta",'Mapa final'!$AF$12="Leve"),CONCATENATE("R2C",'Mapa final'!$S$12),"")</f>
        <v/>
      </c>
      <c r="T11" s="153" t="str">
        <f>IF(AND('Mapa final'!$AD$11="Muy Alta",'Mapa final'!$AF$11="Leve"),CONCATENATE("R2C",'Mapa final'!$S$11),"")</f>
        <v/>
      </c>
      <c r="U11" s="45" t="str">
        <f>IF(AND('Mapa final'!$AD$12="Muy Alta",'Mapa final'!$AF$12="Leve"),CONCATENATE("R2C",'Mapa final'!$S$12),"")</f>
        <v/>
      </c>
      <c r="V11" s="44" t="str">
        <f>IF(AND('Mapa final'!$AD$11="Muy Alta",'Mapa final'!$AF$11="Leve"),CONCATENATE("R2C",'Mapa final'!$S$11),"")</f>
        <v/>
      </c>
      <c r="W11" s="153" t="str">
        <f>IF(AND('Mapa final'!$AD$12="Muy Alta",'Mapa final'!$AF$12="Leve"),CONCATENATE("R2C",'Mapa final'!$S$12),"")</f>
        <v/>
      </c>
      <c r="X11" s="153" t="str">
        <f>IF(AND('Mapa final'!$AD$11="Muy Alta",'Mapa final'!$AF$11="Leve"),CONCATENATE("R2C",'Mapa final'!$S$11),"")</f>
        <v/>
      </c>
      <c r="Y11" s="153" t="str">
        <f>IF(AND('Mapa final'!$AD$12="Muy Alta",'Mapa final'!$AF$12="Leve"),CONCATENATE("R2C",'Mapa final'!$S$12),"")</f>
        <v/>
      </c>
      <c r="Z11" s="153" t="str">
        <f>IF(AND('Mapa final'!$AD$11="Muy Alta",'Mapa final'!$AF$11="Leve"),CONCATENATE("R2C",'Mapa final'!$S$11),"")</f>
        <v/>
      </c>
      <c r="AA11" s="45" t="str">
        <f>IF(AND('Mapa final'!$AD$12="Muy Alta",'Mapa final'!$AF$12="Leve"),CONCATENATE("R2C",'Mapa final'!$S$12),"")</f>
        <v/>
      </c>
      <c r="AB11" s="44" t="str">
        <f>IF(AND('Mapa final'!$AD$11="Muy Alta",'Mapa final'!$AF$11="Leve"),CONCATENATE("R2C",'Mapa final'!$S$11),"")</f>
        <v/>
      </c>
      <c r="AC11" s="153" t="str">
        <f>IF(AND('Mapa final'!$AD$12="Muy Alta",'Mapa final'!$AF$12="Leve"),CONCATENATE("R2C",'Mapa final'!$S$12),"")</f>
        <v/>
      </c>
      <c r="AD11" s="153" t="str">
        <f>IF(AND('Mapa final'!$AD$11="Muy Alta",'Mapa final'!$AF$11="Leve"),CONCATENATE("R2C",'Mapa final'!$S$11),"")</f>
        <v/>
      </c>
      <c r="AE11" s="153" t="str">
        <f>IF(AND('Mapa final'!$AD$12="Muy Alta",'Mapa final'!$AF$12="Leve"),CONCATENATE("R2C",'Mapa final'!$S$12),"")</f>
        <v/>
      </c>
      <c r="AF11" s="153" t="str">
        <f>IF(AND('Mapa final'!$AD$11="Muy Alta",'Mapa final'!$AF$11="Leve"),CONCATENATE("R2C",'Mapa final'!$S$11),"")</f>
        <v/>
      </c>
      <c r="AG11" s="153" t="str">
        <f>IF(AND('Mapa final'!$AD$12="Muy Alta",'Mapa final'!$AF$12="Leve"),CONCATENATE("R2C",'Mapa final'!$S$12),"")</f>
        <v/>
      </c>
      <c r="AH11" s="46" t="str">
        <f>IF(AND('Mapa final'!$AD$11="Muy Alta",'Mapa final'!$AF$11="Catastrófico"),CONCATENATE("R2C",'Mapa final'!$S$11),"")</f>
        <v/>
      </c>
      <c r="AI11" s="155" t="str">
        <f>IF(AND('Mapa final'!$AD$11="Muy Alta",'Mapa final'!$AF$11="Catastrófico"),CONCATENATE("R2C",'Mapa final'!$S$11),"")</f>
        <v/>
      </c>
      <c r="AJ11" s="155" t="str">
        <f>IF(AND('Mapa final'!$AD$11="Muy Alta",'Mapa final'!$AF$11="Catastrófico"),CONCATENATE("R2C",'Mapa final'!$S$11),"")</f>
        <v/>
      </c>
      <c r="AK11" s="155" t="str">
        <f>IF(AND('Mapa final'!$AD$11="Muy Alta",'Mapa final'!$AF$11="Catastrófico"),CONCATENATE("R2C",'Mapa final'!$S$11),"")</f>
        <v/>
      </c>
      <c r="AL11" s="155" t="str">
        <f>IF(AND('Mapa final'!$AD$11="Muy Alta",'Mapa final'!$AF$11="Catastrófico"),CONCATENATE("R2C",'Mapa final'!$S$11),"")</f>
        <v/>
      </c>
      <c r="AM11" s="47" t="str">
        <f>IF(AND('Mapa final'!$AD$11="Muy Alta",'Mapa final'!$AF$11="Catastrófico"),CONCATENATE("R2C",'Mapa final'!$S$11),"")</f>
        <v/>
      </c>
      <c r="AN11" s="70"/>
      <c r="AO11" s="335"/>
      <c r="AP11" s="336"/>
      <c r="AQ11" s="336"/>
      <c r="AR11" s="336"/>
      <c r="AS11" s="336"/>
      <c r="AT11" s="33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30"/>
      <c r="C12" s="230"/>
      <c r="D12" s="231"/>
      <c r="E12" s="329"/>
      <c r="F12" s="328"/>
      <c r="G12" s="328"/>
      <c r="H12" s="328"/>
      <c r="I12" s="328"/>
      <c r="J12" s="44" t="str">
        <f>IF(AND('Mapa final'!$AD$11="Muy Alta",'Mapa final'!$AF$11="Leve"),CONCATENATE("R2C",'Mapa final'!$S$11),"")</f>
        <v/>
      </c>
      <c r="K12" s="153" t="str">
        <f>IF(AND('Mapa final'!$AD$12="Muy Alta",'Mapa final'!$AF$12="Leve"),CONCATENATE("R2C",'Mapa final'!$S$12),"")</f>
        <v/>
      </c>
      <c r="L12" s="153" t="str">
        <f>IF(AND('Mapa final'!$AD$11="Muy Alta",'Mapa final'!$AF$11="Leve"),CONCATENATE("R2C",'Mapa final'!$S$11),"")</f>
        <v/>
      </c>
      <c r="M12" s="153" t="str">
        <f>IF(AND('Mapa final'!$AD$12="Muy Alta",'Mapa final'!$AF$12="Leve"),CONCATENATE("R2C",'Mapa final'!$S$12),"")</f>
        <v/>
      </c>
      <c r="N12" s="153" t="str">
        <f>IF(AND('Mapa final'!$AD$11="Muy Alta",'Mapa final'!$AF$11="Leve"),CONCATENATE("R2C",'Mapa final'!$S$11),"")</f>
        <v/>
      </c>
      <c r="O12" s="45" t="str">
        <f>IF(AND('Mapa final'!$AD$12="Muy Alta",'Mapa final'!$AF$12="Leve"),CONCATENATE("R2C",'Mapa final'!$S$12),"")</f>
        <v/>
      </c>
      <c r="P12" s="44" t="str">
        <f>IF(AND('Mapa final'!$AD$11="Muy Alta",'Mapa final'!$AF$11="Leve"),CONCATENATE("R2C",'Mapa final'!$S$11),"")</f>
        <v/>
      </c>
      <c r="Q12" s="153" t="str">
        <f>IF(AND('Mapa final'!$AD$12="Muy Alta",'Mapa final'!$AF$12="Leve"),CONCATENATE("R2C",'Mapa final'!$S$12),"")</f>
        <v/>
      </c>
      <c r="R12" s="153" t="str">
        <f>IF(AND('Mapa final'!$AD$11="Muy Alta",'Mapa final'!$AF$11="Leve"),CONCATENATE("R2C",'Mapa final'!$S$11),"")</f>
        <v/>
      </c>
      <c r="S12" s="153" t="str">
        <f>IF(AND('Mapa final'!$AD$12="Muy Alta",'Mapa final'!$AF$12="Leve"),CONCATENATE("R2C",'Mapa final'!$S$12),"")</f>
        <v/>
      </c>
      <c r="T12" s="153" t="str">
        <f>IF(AND('Mapa final'!$AD$11="Muy Alta",'Mapa final'!$AF$11="Leve"),CONCATENATE("R2C",'Mapa final'!$S$11),"")</f>
        <v/>
      </c>
      <c r="U12" s="45" t="str">
        <f>IF(AND('Mapa final'!$AD$12="Muy Alta",'Mapa final'!$AF$12="Leve"),CONCATENATE("R2C",'Mapa final'!$S$12),"")</f>
        <v/>
      </c>
      <c r="V12" s="44" t="str">
        <f>IF(AND('Mapa final'!$AD$11="Muy Alta",'Mapa final'!$AF$11="Leve"),CONCATENATE("R2C",'Mapa final'!$S$11),"")</f>
        <v/>
      </c>
      <c r="W12" s="153" t="str">
        <f>IF(AND('Mapa final'!$AD$12="Muy Alta",'Mapa final'!$AF$12="Leve"),CONCATENATE("R2C",'Mapa final'!$S$12),"")</f>
        <v/>
      </c>
      <c r="X12" s="153" t="str">
        <f>IF(AND('Mapa final'!$AD$11="Muy Alta",'Mapa final'!$AF$11="Leve"),CONCATENATE("R2C",'Mapa final'!$S$11),"")</f>
        <v/>
      </c>
      <c r="Y12" s="153" t="str">
        <f>IF(AND('Mapa final'!$AD$12="Muy Alta",'Mapa final'!$AF$12="Leve"),CONCATENATE("R2C",'Mapa final'!$S$12),"")</f>
        <v/>
      </c>
      <c r="Z12" s="153" t="str">
        <f>IF(AND('Mapa final'!$AD$11="Muy Alta",'Mapa final'!$AF$11="Leve"),CONCATENATE("R2C",'Mapa final'!$S$11),"")</f>
        <v/>
      </c>
      <c r="AA12" s="45" t="str">
        <f>IF(AND('Mapa final'!$AD$12="Muy Alta",'Mapa final'!$AF$12="Leve"),CONCATENATE("R2C",'Mapa final'!$S$12),"")</f>
        <v/>
      </c>
      <c r="AB12" s="44" t="str">
        <f>IF(AND('Mapa final'!$AD$11="Muy Alta",'Mapa final'!$AF$11="Leve"),CONCATENATE("R2C",'Mapa final'!$S$11),"")</f>
        <v/>
      </c>
      <c r="AC12" s="153" t="str">
        <f>IF(AND('Mapa final'!$AD$12="Muy Alta",'Mapa final'!$AF$12="Leve"),CONCATENATE("R2C",'Mapa final'!$S$12),"")</f>
        <v/>
      </c>
      <c r="AD12" s="153" t="str">
        <f>IF(AND('Mapa final'!$AD$11="Muy Alta",'Mapa final'!$AF$11="Leve"),CONCATENATE("R2C",'Mapa final'!$S$11),"")</f>
        <v/>
      </c>
      <c r="AE12" s="153" t="str">
        <f>IF(AND('Mapa final'!$AD$12="Muy Alta",'Mapa final'!$AF$12="Leve"),CONCATENATE("R2C",'Mapa final'!$S$12),"")</f>
        <v/>
      </c>
      <c r="AF12" s="153" t="str">
        <f>IF(AND('Mapa final'!$AD$11="Muy Alta",'Mapa final'!$AF$11="Leve"),CONCATENATE("R2C",'Mapa final'!$S$11),"")</f>
        <v/>
      </c>
      <c r="AG12" s="153" t="str">
        <f>IF(AND('Mapa final'!$AD$12="Muy Alta",'Mapa final'!$AF$12="Leve"),CONCATENATE("R2C",'Mapa final'!$S$12),"")</f>
        <v/>
      </c>
      <c r="AH12" s="46" t="str">
        <f>IF(AND('Mapa final'!$AD$11="Muy Alta",'Mapa final'!$AF$11="Catastrófico"),CONCATENATE("R2C",'Mapa final'!$S$11),"")</f>
        <v/>
      </c>
      <c r="AI12" s="155" t="str">
        <f>IF(AND('Mapa final'!$AD$11="Muy Alta",'Mapa final'!$AF$11="Catastrófico"),CONCATENATE("R2C",'Mapa final'!$S$11),"")</f>
        <v/>
      </c>
      <c r="AJ12" s="155" t="str">
        <f>IF(AND('Mapa final'!$AD$11="Muy Alta",'Mapa final'!$AF$11="Catastrófico"),CONCATENATE("R2C",'Mapa final'!$S$11),"")</f>
        <v/>
      </c>
      <c r="AK12" s="155" t="str">
        <f>IF(AND('Mapa final'!$AD$11="Muy Alta",'Mapa final'!$AF$11="Catastrófico"),CONCATENATE("R2C",'Mapa final'!$S$11),"")</f>
        <v/>
      </c>
      <c r="AL12" s="155" t="str">
        <f>IF(AND('Mapa final'!$AD$11="Muy Alta",'Mapa final'!$AF$11="Catastrófico"),CONCATENATE("R2C",'Mapa final'!$S$11),"")</f>
        <v/>
      </c>
      <c r="AM12" s="47" t="str">
        <f>IF(AND('Mapa final'!$AD$11="Muy Alta",'Mapa final'!$AF$11="Catastrófico"),CONCATENATE("R2C",'Mapa final'!$S$11),"")</f>
        <v/>
      </c>
      <c r="AN12" s="70"/>
      <c r="AO12" s="335"/>
      <c r="AP12" s="336"/>
      <c r="AQ12" s="336"/>
      <c r="AR12" s="336"/>
      <c r="AS12" s="336"/>
      <c r="AT12" s="33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30"/>
      <c r="C13" s="230"/>
      <c r="D13" s="231"/>
      <c r="E13" s="329"/>
      <c r="F13" s="328"/>
      <c r="G13" s="328"/>
      <c r="H13" s="328"/>
      <c r="I13" s="328"/>
      <c r="J13" s="44" t="str">
        <f>IF(AND('Mapa final'!$AD$11="Muy Alta",'Mapa final'!$AF$11="Leve"),CONCATENATE("R2C",'Mapa final'!$S$11),"")</f>
        <v/>
      </c>
      <c r="K13" s="153" t="str">
        <f>IF(AND('Mapa final'!$AD$12="Muy Alta",'Mapa final'!$AF$12="Leve"),CONCATENATE("R2C",'Mapa final'!$S$12),"")</f>
        <v/>
      </c>
      <c r="L13" s="153" t="str">
        <f>IF(AND('Mapa final'!$AD$11="Muy Alta",'Mapa final'!$AF$11="Leve"),CONCATENATE("R2C",'Mapa final'!$S$11),"")</f>
        <v/>
      </c>
      <c r="M13" s="153" t="str">
        <f>IF(AND('Mapa final'!$AD$12="Muy Alta",'Mapa final'!$AF$12="Leve"),CONCATENATE("R2C",'Mapa final'!$S$12),"")</f>
        <v/>
      </c>
      <c r="N13" s="153" t="str">
        <f>IF(AND('Mapa final'!$AD$11="Muy Alta",'Mapa final'!$AF$11="Leve"),CONCATENATE("R2C",'Mapa final'!$S$11),"")</f>
        <v/>
      </c>
      <c r="O13" s="45" t="str">
        <f>IF(AND('Mapa final'!$AD$12="Muy Alta",'Mapa final'!$AF$12="Leve"),CONCATENATE("R2C",'Mapa final'!$S$12),"")</f>
        <v/>
      </c>
      <c r="P13" s="44" t="str">
        <f>IF(AND('Mapa final'!$AD$11="Muy Alta",'Mapa final'!$AF$11="Leve"),CONCATENATE("R2C",'Mapa final'!$S$11),"")</f>
        <v/>
      </c>
      <c r="Q13" s="153" t="str">
        <f>IF(AND('Mapa final'!$AD$12="Muy Alta",'Mapa final'!$AF$12="Leve"),CONCATENATE("R2C",'Mapa final'!$S$12),"")</f>
        <v/>
      </c>
      <c r="R13" s="153" t="str">
        <f>IF(AND('Mapa final'!$AD$11="Muy Alta",'Mapa final'!$AF$11="Leve"),CONCATENATE("R2C",'Mapa final'!$S$11),"")</f>
        <v/>
      </c>
      <c r="S13" s="153" t="str">
        <f>IF(AND('Mapa final'!$AD$12="Muy Alta",'Mapa final'!$AF$12="Leve"),CONCATENATE("R2C",'Mapa final'!$S$12),"")</f>
        <v/>
      </c>
      <c r="T13" s="153" t="str">
        <f>IF(AND('Mapa final'!$AD$11="Muy Alta",'Mapa final'!$AF$11="Leve"),CONCATENATE("R2C",'Mapa final'!$S$11),"")</f>
        <v/>
      </c>
      <c r="U13" s="45" t="str">
        <f>IF(AND('Mapa final'!$AD$12="Muy Alta",'Mapa final'!$AF$12="Leve"),CONCATENATE("R2C",'Mapa final'!$S$12),"")</f>
        <v/>
      </c>
      <c r="V13" s="44" t="str">
        <f>IF(AND('Mapa final'!$AD$11="Muy Alta",'Mapa final'!$AF$11="Leve"),CONCATENATE("R2C",'Mapa final'!$S$11),"")</f>
        <v/>
      </c>
      <c r="W13" s="153" t="str">
        <f>IF(AND('Mapa final'!$AD$12="Muy Alta",'Mapa final'!$AF$12="Leve"),CONCATENATE("R2C",'Mapa final'!$S$12),"")</f>
        <v/>
      </c>
      <c r="X13" s="153" t="str">
        <f>IF(AND('Mapa final'!$AD$11="Muy Alta",'Mapa final'!$AF$11="Leve"),CONCATENATE("R2C",'Mapa final'!$S$11),"")</f>
        <v/>
      </c>
      <c r="Y13" s="153" t="str">
        <f>IF(AND('Mapa final'!$AD$12="Muy Alta",'Mapa final'!$AF$12="Leve"),CONCATENATE("R2C",'Mapa final'!$S$12),"")</f>
        <v/>
      </c>
      <c r="Z13" s="153" t="str">
        <f>IF(AND('Mapa final'!$AD$11="Muy Alta",'Mapa final'!$AF$11="Leve"),CONCATENATE("R2C",'Mapa final'!$S$11),"")</f>
        <v/>
      </c>
      <c r="AA13" s="45" t="str">
        <f>IF(AND('Mapa final'!$AD$12="Muy Alta",'Mapa final'!$AF$12="Leve"),CONCATENATE("R2C",'Mapa final'!$S$12),"")</f>
        <v/>
      </c>
      <c r="AB13" s="44" t="str">
        <f>IF(AND('Mapa final'!$AD$11="Muy Alta",'Mapa final'!$AF$11="Leve"),CONCATENATE("R2C",'Mapa final'!$S$11),"")</f>
        <v/>
      </c>
      <c r="AC13" s="153" t="str">
        <f>IF(AND('Mapa final'!$AD$12="Muy Alta",'Mapa final'!$AF$12="Leve"),CONCATENATE("R2C",'Mapa final'!$S$12),"")</f>
        <v/>
      </c>
      <c r="AD13" s="153" t="str">
        <f>IF(AND('Mapa final'!$AD$11="Muy Alta",'Mapa final'!$AF$11="Leve"),CONCATENATE("R2C",'Mapa final'!$S$11),"")</f>
        <v/>
      </c>
      <c r="AE13" s="153" t="str">
        <f>IF(AND('Mapa final'!$AD$12="Muy Alta",'Mapa final'!$AF$12="Leve"),CONCATENATE("R2C",'Mapa final'!$S$12),"")</f>
        <v/>
      </c>
      <c r="AF13" s="153" t="str">
        <f>IF(AND('Mapa final'!$AD$11="Muy Alta",'Mapa final'!$AF$11="Leve"),CONCATENATE("R2C",'Mapa final'!$S$11),"")</f>
        <v/>
      </c>
      <c r="AG13" s="153" t="str">
        <f>IF(AND('Mapa final'!$AD$12="Muy Alta",'Mapa final'!$AF$12="Leve"),CONCATENATE("R2C",'Mapa final'!$S$12),"")</f>
        <v/>
      </c>
      <c r="AH13" s="46" t="str">
        <f>IF(AND('Mapa final'!$AD$11="Muy Alta",'Mapa final'!$AF$11="Catastrófico"),CONCATENATE("R2C",'Mapa final'!$S$11),"")</f>
        <v/>
      </c>
      <c r="AI13" s="155" t="str">
        <f>IF(AND('Mapa final'!$AD$11="Muy Alta",'Mapa final'!$AF$11="Catastrófico"),CONCATENATE("R2C",'Mapa final'!$S$11),"")</f>
        <v/>
      </c>
      <c r="AJ13" s="155" t="str">
        <f>IF(AND('Mapa final'!$AD$11="Muy Alta",'Mapa final'!$AF$11="Catastrófico"),CONCATENATE("R2C",'Mapa final'!$S$11),"")</f>
        <v/>
      </c>
      <c r="AK13" s="155" t="str">
        <f>IF(AND('Mapa final'!$AD$11="Muy Alta",'Mapa final'!$AF$11="Catastrófico"),CONCATENATE("R2C",'Mapa final'!$S$11),"")</f>
        <v/>
      </c>
      <c r="AL13" s="155" t="str">
        <f>IF(AND('Mapa final'!$AD$11="Muy Alta",'Mapa final'!$AF$11="Catastrófico"),CONCATENATE("R2C",'Mapa final'!$S$11),"")</f>
        <v/>
      </c>
      <c r="AM13" s="47" t="str">
        <f>IF(AND('Mapa final'!$AD$11="Muy Alta",'Mapa final'!$AF$11="Catastrófico"),CONCATENATE("R2C",'Mapa final'!$S$11),"")</f>
        <v/>
      </c>
      <c r="AN13" s="70"/>
      <c r="AO13" s="335"/>
      <c r="AP13" s="336"/>
      <c r="AQ13" s="336"/>
      <c r="AR13" s="336"/>
      <c r="AS13" s="336"/>
      <c r="AT13" s="337"/>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30"/>
      <c r="C14" s="230"/>
      <c r="D14" s="231"/>
      <c r="E14" s="329"/>
      <c r="F14" s="328"/>
      <c r="G14" s="328"/>
      <c r="H14" s="328"/>
      <c r="I14" s="328"/>
      <c r="J14" s="44" t="str">
        <f>IF(AND('Mapa final'!$AD$11="Muy Alta",'Mapa final'!$AF$11="Leve"),CONCATENATE("R2C",'Mapa final'!$S$11),"")</f>
        <v/>
      </c>
      <c r="K14" s="153" t="str">
        <f>IF(AND('Mapa final'!$AD$12="Muy Alta",'Mapa final'!$AF$12="Leve"),CONCATENATE("R2C",'Mapa final'!$S$12),"")</f>
        <v/>
      </c>
      <c r="L14" s="153" t="str">
        <f>IF(AND('Mapa final'!$AD$11="Muy Alta",'Mapa final'!$AF$11="Leve"),CONCATENATE("R2C",'Mapa final'!$S$11),"")</f>
        <v/>
      </c>
      <c r="M14" s="153" t="str">
        <f>IF(AND('Mapa final'!$AD$12="Muy Alta",'Mapa final'!$AF$12="Leve"),CONCATENATE("R2C",'Mapa final'!$S$12),"")</f>
        <v/>
      </c>
      <c r="N14" s="153" t="str">
        <f>IF(AND('Mapa final'!$AD$11="Muy Alta",'Mapa final'!$AF$11="Leve"),CONCATENATE("R2C",'Mapa final'!$S$11),"")</f>
        <v/>
      </c>
      <c r="O14" s="45" t="str">
        <f>IF(AND('Mapa final'!$AD$12="Muy Alta",'Mapa final'!$AF$12="Leve"),CONCATENATE("R2C",'Mapa final'!$S$12),"")</f>
        <v/>
      </c>
      <c r="P14" s="44" t="str">
        <f>IF(AND('Mapa final'!$AD$11="Muy Alta",'Mapa final'!$AF$11="Leve"),CONCATENATE("R2C",'Mapa final'!$S$11),"")</f>
        <v/>
      </c>
      <c r="Q14" s="153" t="str">
        <f>IF(AND('Mapa final'!$AD$12="Muy Alta",'Mapa final'!$AF$12="Leve"),CONCATENATE("R2C",'Mapa final'!$S$12),"")</f>
        <v/>
      </c>
      <c r="R14" s="153" t="str">
        <f>IF(AND('Mapa final'!$AD$11="Muy Alta",'Mapa final'!$AF$11="Leve"),CONCATENATE("R2C",'Mapa final'!$S$11),"")</f>
        <v/>
      </c>
      <c r="S14" s="153" t="str">
        <f>IF(AND('Mapa final'!$AD$12="Muy Alta",'Mapa final'!$AF$12="Leve"),CONCATENATE("R2C",'Mapa final'!$S$12),"")</f>
        <v/>
      </c>
      <c r="T14" s="153" t="str">
        <f>IF(AND('Mapa final'!$AD$11="Muy Alta",'Mapa final'!$AF$11="Leve"),CONCATENATE("R2C",'Mapa final'!$S$11),"")</f>
        <v/>
      </c>
      <c r="U14" s="45" t="str">
        <f>IF(AND('Mapa final'!$AD$12="Muy Alta",'Mapa final'!$AF$12="Leve"),CONCATENATE("R2C",'Mapa final'!$S$12),"")</f>
        <v/>
      </c>
      <c r="V14" s="44" t="str">
        <f>IF(AND('Mapa final'!$AD$11="Muy Alta",'Mapa final'!$AF$11="Leve"),CONCATENATE("R2C",'Mapa final'!$S$11),"")</f>
        <v/>
      </c>
      <c r="W14" s="153" t="str">
        <f>IF(AND('Mapa final'!$AD$12="Muy Alta",'Mapa final'!$AF$12="Leve"),CONCATENATE("R2C",'Mapa final'!$S$12),"")</f>
        <v/>
      </c>
      <c r="X14" s="153" t="str">
        <f>IF(AND('Mapa final'!$AD$11="Muy Alta",'Mapa final'!$AF$11="Leve"),CONCATENATE("R2C",'Mapa final'!$S$11),"")</f>
        <v/>
      </c>
      <c r="Y14" s="153" t="str">
        <f>IF(AND('Mapa final'!$AD$12="Muy Alta",'Mapa final'!$AF$12="Leve"),CONCATENATE("R2C",'Mapa final'!$S$12),"")</f>
        <v/>
      </c>
      <c r="Z14" s="153" t="str">
        <f>IF(AND('Mapa final'!$AD$11="Muy Alta",'Mapa final'!$AF$11="Leve"),CONCATENATE("R2C",'Mapa final'!$S$11),"")</f>
        <v/>
      </c>
      <c r="AA14" s="45" t="str">
        <f>IF(AND('Mapa final'!$AD$12="Muy Alta",'Mapa final'!$AF$12="Leve"),CONCATENATE("R2C",'Mapa final'!$S$12),"")</f>
        <v/>
      </c>
      <c r="AB14" s="44" t="str">
        <f>IF(AND('Mapa final'!$AD$11="Muy Alta",'Mapa final'!$AF$11="Leve"),CONCATENATE("R2C",'Mapa final'!$S$11),"")</f>
        <v/>
      </c>
      <c r="AC14" s="153" t="str">
        <f>IF(AND('Mapa final'!$AD$12="Muy Alta",'Mapa final'!$AF$12="Leve"),CONCATENATE("R2C",'Mapa final'!$S$12),"")</f>
        <v/>
      </c>
      <c r="AD14" s="153" t="str">
        <f>IF(AND('Mapa final'!$AD$11="Muy Alta",'Mapa final'!$AF$11="Leve"),CONCATENATE("R2C",'Mapa final'!$S$11),"")</f>
        <v/>
      </c>
      <c r="AE14" s="153" t="str">
        <f>IF(AND('Mapa final'!$AD$12="Muy Alta",'Mapa final'!$AF$12="Leve"),CONCATENATE("R2C",'Mapa final'!$S$12),"")</f>
        <v/>
      </c>
      <c r="AF14" s="153" t="str">
        <f>IF(AND('Mapa final'!$AD$11="Muy Alta",'Mapa final'!$AF$11="Leve"),CONCATENATE("R2C",'Mapa final'!$S$11),"")</f>
        <v/>
      </c>
      <c r="AG14" s="153" t="str">
        <f>IF(AND('Mapa final'!$AD$12="Muy Alta",'Mapa final'!$AF$12="Leve"),CONCATENATE("R2C",'Mapa final'!$S$12),"")</f>
        <v/>
      </c>
      <c r="AH14" s="46" t="str">
        <f>IF(AND('Mapa final'!$AD$11="Muy Alta",'Mapa final'!$AF$11="Catastrófico"),CONCATENATE("R2C",'Mapa final'!$S$11),"")</f>
        <v/>
      </c>
      <c r="AI14" s="155" t="str">
        <f>IF(AND('Mapa final'!$AD$11="Muy Alta",'Mapa final'!$AF$11="Catastrófico"),CONCATENATE("R2C",'Mapa final'!$S$11),"")</f>
        <v/>
      </c>
      <c r="AJ14" s="155" t="str">
        <f>IF(AND('Mapa final'!$AD$11="Muy Alta",'Mapa final'!$AF$11="Catastrófico"),CONCATENATE("R2C",'Mapa final'!$S$11),"")</f>
        <v/>
      </c>
      <c r="AK14" s="155" t="str">
        <f>IF(AND('Mapa final'!$AD$11="Muy Alta",'Mapa final'!$AF$11="Catastrófico"),CONCATENATE("R2C",'Mapa final'!$S$11),"")</f>
        <v/>
      </c>
      <c r="AL14" s="155" t="str">
        <f>IF(AND('Mapa final'!$AD$11="Muy Alta",'Mapa final'!$AF$11="Catastrófico"),CONCATENATE("R2C",'Mapa final'!$S$11),"")</f>
        <v/>
      </c>
      <c r="AM14" s="47" t="str">
        <f>IF(AND('Mapa final'!$AD$11="Muy Alta",'Mapa final'!$AF$11="Catastrófico"),CONCATENATE("R2C",'Mapa final'!$S$11),"")</f>
        <v/>
      </c>
      <c r="AN14" s="70"/>
      <c r="AO14" s="335"/>
      <c r="AP14" s="336"/>
      <c r="AQ14" s="336"/>
      <c r="AR14" s="336"/>
      <c r="AS14" s="336"/>
      <c r="AT14" s="337"/>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30"/>
      <c r="C15" s="230"/>
      <c r="D15" s="231"/>
      <c r="E15" s="330"/>
      <c r="F15" s="331"/>
      <c r="G15" s="331"/>
      <c r="H15" s="331"/>
      <c r="I15" s="331"/>
      <c r="J15" s="44" t="str">
        <f>IF(AND('Mapa final'!$AD$11="Muy Alta",'Mapa final'!$AF$11="Leve"),CONCATENATE("R2C",'Mapa final'!$S$11),"")</f>
        <v/>
      </c>
      <c r="K15" s="153" t="str">
        <f>IF(AND('Mapa final'!$AD$12="Muy Alta",'Mapa final'!$AF$12="Leve"),CONCATENATE("R2C",'Mapa final'!$S$12),"")</f>
        <v/>
      </c>
      <c r="L15" s="153" t="str">
        <f>IF(AND('Mapa final'!$AD$11="Muy Alta",'Mapa final'!$AF$11="Leve"),CONCATENATE("R2C",'Mapa final'!$S$11),"")</f>
        <v/>
      </c>
      <c r="M15" s="153" t="str">
        <f>IF(AND('Mapa final'!$AD$12="Muy Alta",'Mapa final'!$AF$12="Leve"),CONCATENATE("R2C",'Mapa final'!$S$12),"")</f>
        <v/>
      </c>
      <c r="N15" s="153" t="str">
        <f>IF(AND('Mapa final'!$AD$11="Muy Alta",'Mapa final'!$AF$11="Leve"),CONCATENATE("R2C",'Mapa final'!$S$11),"")</f>
        <v/>
      </c>
      <c r="O15" s="45" t="str">
        <f>IF(AND('Mapa final'!$AD$12="Muy Alta",'Mapa final'!$AF$12="Leve"),CONCATENATE("R2C",'Mapa final'!$S$12),"")</f>
        <v/>
      </c>
      <c r="P15" s="48" t="str">
        <f>IF(AND('Mapa final'!$AD$11="Muy Alta",'Mapa final'!$AF$11="Leve"),CONCATENATE("R2C",'Mapa final'!$S$11),"")</f>
        <v/>
      </c>
      <c r="Q15" s="49" t="str">
        <f>IF(AND('Mapa final'!$AD$12="Muy Alta",'Mapa final'!$AF$12="Leve"),CONCATENATE("R2C",'Mapa final'!$S$12),"")</f>
        <v/>
      </c>
      <c r="R15" s="49" t="str">
        <f>IF(AND('Mapa final'!$AD$11="Muy Alta",'Mapa final'!$AF$11="Leve"),CONCATENATE("R2C",'Mapa final'!$S$11),"")</f>
        <v/>
      </c>
      <c r="S15" s="49" t="str">
        <f>IF(AND('Mapa final'!$AD$12="Muy Alta",'Mapa final'!$AF$12="Leve"),CONCATENATE("R2C",'Mapa final'!$S$12),"")</f>
        <v/>
      </c>
      <c r="T15" s="49" t="str">
        <f>IF(AND('Mapa final'!$AD$11="Muy Alta",'Mapa final'!$AF$11="Leve"),CONCATENATE("R2C",'Mapa final'!$S$11),"")</f>
        <v/>
      </c>
      <c r="U15" s="50" t="str">
        <f>IF(AND('Mapa final'!$AD$12="Muy Alta",'Mapa final'!$AF$12="Leve"),CONCATENATE("R2C",'Mapa final'!$S$12),"")</f>
        <v/>
      </c>
      <c r="V15" s="48" t="str">
        <f>IF(AND('Mapa final'!$AD$11="Muy Alta",'Mapa final'!$AF$11="Leve"),CONCATENATE("R2C",'Mapa final'!$S$11),"")</f>
        <v/>
      </c>
      <c r="W15" s="49" t="str">
        <f>IF(AND('Mapa final'!$AD$12="Muy Alta",'Mapa final'!$AF$12="Leve"),CONCATENATE("R2C",'Mapa final'!$S$12),"")</f>
        <v/>
      </c>
      <c r="X15" s="49" t="str">
        <f>IF(AND('Mapa final'!$AD$11="Muy Alta",'Mapa final'!$AF$11="Leve"),CONCATENATE("R2C",'Mapa final'!$S$11),"")</f>
        <v/>
      </c>
      <c r="Y15" s="49" t="str">
        <f>IF(AND('Mapa final'!$AD$12="Muy Alta",'Mapa final'!$AF$12="Leve"),CONCATENATE("R2C",'Mapa final'!$S$12),"")</f>
        <v/>
      </c>
      <c r="Z15" s="49" t="str">
        <f>IF(AND('Mapa final'!$AD$11="Muy Alta",'Mapa final'!$AF$11="Leve"),CONCATENATE("R2C",'Mapa final'!$S$11),"")</f>
        <v/>
      </c>
      <c r="AA15" s="50" t="str">
        <f>IF(AND('Mapa final'!$AD$12="Muy Alta",'Mapa final'!$AF$12="Leve"),CONCATENATE("R2C",'Mapa final'!$S$12),"")</f>
        <v/>
      </c>
      <c r="AB15" s="48" t="str">
        <f>IF(AND('Mapa final'!$AD$11="Muy Alta",'Mapa final'!$AF$11="Leve"),CONCATENATE("R2C",'Mapa final'!$S$11),"")</f>
        <v/>
      </c>
      <c r="AC15" s="49" t="str">
        <f>IF(AND('Mapa final'!$AD$12="Muy Alta",'Mapa final'!$AF$12="Leve"),CONCATENATE("R2C",'Mapa final'!$S$12),"")</f>
        <v/>
      </c>
      <c r="AD15" s="49" t="str">
        <f>IF(AND('Mapa final'!$AD$11="Muy Alta",'Mapa final'!$AF$11="Leve"),CONCATENATE("R2C",'Mapa final'!$S$11),"")</f>
        <v/>
      </c>
      <c r="AE15" s="49" t="str">
        <f>IF(AND('Mapa final'!$AD$12="Muy Alta",'Mapa final'!$AF$12="Leve"),CONCATENATE("R2C",'Mapa final'!$S$12),"")</f>
        <v/>
      </c>
      <c r="AF15" s="49" t="str">
        <f>IF(AND('Mapa final'!$AD$11="Muy Alta",'Mapa final'!$AF$11="Leve"),CONCATENATE("R2C",'Mapa final'!$S$11),"")</f>
        <v/>
      </c>
      <c r="AG15" s="49" t="str">
        <f>IF(AND('Mapa final'!$AD$12="Muy Alta",'Mapa final'!$AF$12="Leve"),CONCATENATE("R2C",'Mapa final'!$S$12),"")</f>
        <v/>
      </c>
      <c r="AH15" s="51" t="str">
        <f>IF(AND('Mapa final'!$AD$11="Muy Alta",'Mapa final'!$AF$11="Catastrófico"),CONCATENATE("R2C",'Mapa final'!$S$11),"")</f>
        <v/>
      </c>
      <c r="AI15" s="52" t="str">
        <f>IF(AND('Mapa final'!$AD$11="Muy Alta",'Mapa final'!$AF$11="Catastrófico"),CONCATENATE("R2C",'Mapa final'!$S$11),"")</f>
        <v/>
      </c>
      <c r="AJ15" s="52" t="str">
        <f>IF(AND('Mapa final'!$AD$11="Muy Alta",'Mapa final'!$AF$11="Catastrófico"),CONCATENATE("R2C",'Mapa final'!$S$11),"")</f>
        <v/>
      </c>
      <c r="AK15" s="52" t="str">
        <f>IF(AND('Mapa final'!$AD$11="Muy Alta",'Mapa final'!$AF$11="Catastrófico"),CONCATENATE("R2C",'Mapa final'!$S$11),"")</f>
        <v/>
      </c>
      <c r="AL15" s="52" t="str">
        <f>IF(AND('Mapa final'!$AD$11="Muy Alta",'Mapa final'!$AF$11="Catastrófico"),CONCATENATE("R2C",'Mapa final'!$S$11),"")</f>
        <v/>
      </c>
      <c r="AM15" s="53" t="str">
        <f>IF(AND('Mapa final'!$AD$11="Muy Alta",'Mapa final'!$AF$11="Catastrófico"),CONCATENATE("R2C",'Mapa final'!$S$11),"")</f>
        <v/>
      </c>
      <c r="AN15" s="70"/>
      <c r="AO15" s="338"/>
      <c r="AP15" s="339"/>
      <c r="AQ15" s="339"/>
      <c r="AR15" s="339"/>
      <c r="AS15" s="339"/>
      <c r="AT15" s="34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30"/>
      <c r="C16" s="230"/>
      <c r="D16" s="231"/>
      <c r="E16" s="325" t="s">
        <v>158</v>
      </c>
      <c r="F16" s="326"/>
      <c r="G16" s="326"/>
      <c r="H16" s="326"/>
      <c r="I16" s="326"/>
      <c r="J16" s="54" t="str">
        <f>IF(AND('Mapa final'!$AD$11="Alta",'Mapa final'!$AF$11="Leve"),CONCATENATE("R2C",'Mapa final'!$S$11),"")</f>
        <v/>
      </c>
      <c r="K16" s="55" t="str">
        <f>IF(AND('Mapa final'!$AD$12="Alta",'Mapa final'!$AF$12="Leve"),CONCATENATE("R2C",'Mapa final'!$S$12),"")</f>
        <v/>
      </c>
      <c r="L16" s="55" t="str">
        <f>IF(AND('Mapa final'!$AD$11="Alta",'Mapa final'!$AF$11="Leve"),CONCATENATE("R2C",'Mapa final'!$S$11),"")</f>
        <v/>
      </c>
      <c r="M16" s="55" t="str">
        <f>IF(AND('Mapa final'!$AD$12="Alta",'Mapa final'!$AF$12="Leve"),CONCATENATE("R2C",'Mapa final'!$S$12),"")</f>
        <v/>
      </c>
      <c r="N16" s="55" t="str">
        <f>IF(AND('Mapa final'!$AD$11="Alta",'Mapa final'!$AF$11="Leve"),CONCATENATE("R2C",'Mapa final'!$S$11),"")</f>
        <v/>
      </c>
      <c r="O16" s="56" t="str">
        <f>IF(AND('Mapa final'!$AD$12="Alta",'Mapa final'!$AF$12="Leve"),CONCATENATE("R2C",'Mapa final'!$S$12),"")</f>
        <v/>
      </c>
      <c r="P16" s="54" t="str">
        <f>IF(AND('Mapa final'!$AD$11="Alta",'Mapa final'!$AF$11="Leve"),CONCATENATE("R2C",'Mapa final'!$S$11),"")</f>
        <v/>
      </c>
      <c r="Q16" s="55" t="str">
        <f>IF(AND('Mapa final'!$AD$12="Alta",'Mapa final'!$AF$12="Leve"),CONCATENATE("R2C",'Mapa final'!$S$12),"")</f>
        <v/>
      </c>
      <c r="R16" s="55" t="str">
        <f>IF(AND('Mapa final'!$AD$11="Alta",'Mapa final'!$AF$11="Leve"),CONCATENATE("R2C",'Mapa final'!$S$11),"")</f>
        <v/>
      </c>
      <c r="S16" s="55" t="str">
        <f>IF(AND('Mapa final'!$AD$12="Alta",'Mapa final'!$AF$12="Leve"),CONCATENATE("R2C",'Mapa final'!$S$12),"")</f>
        <v/>
      </c>
      <c r="T16" s="55" t="str">
        <f>IF(AND('Mapa final'!$AD$11="Alta",'Mapa final'!$AF$11="Leve"),CONCATENATE("R2C",'Mapa final'!$S$11),"")</f>
        <v/>
      </c>
      <c r="U16" s="56" t="str">
        <f>IF(AND('Mapa final'!$AD$12="Alta",'Mapa final'!$AF$12="Leve"),CONCATENATE("R2C",'Mapa final'!$S$12),"")</f>
        <v/>
      </c>
      <c r="V16" s="38" t="str">
        <f>IF(AND('Mapa final'!$AD$11="Muy Alta",'Mapa final'!$AF$11="Leve"),CONCATENATE("R2C",'Mapa final'!$S$11),"")</f>
        <v/>
      </c>
      <c r="W16" s="39" t="str">
        <f>IF(AND('Mapa final'!$AD$12="Muy Alta",'Mapa final'!$AF$12="Leve"),CONCATENATE("R2C",'Mapa final'!$S$12),"")</f>
        <v/>
      </c>
      <c r="X16" s="39" t="str">
        <f>IF(AND('Mapa final'!$AD$11="Muy Alta",'Mapa final'!$AF$11="Leve"),CONCATENATE("R2C",'Mapa final'!$S$11),"")</f>
        <v/>
      </c>
      <c r="Y16" s="39" t="str">
        <f>IF(AND('Mapa final'!$AD$12="Muy Alta",'Mapa final'!$AF$12="Leve"),CONCATENATE("R2C",'Mapa final'!$S$12),"")</f>
        <v/>
      </c>
      <c r="Z16" s="39" t="str">
        <f>IF(AND('Mapa final'!$AD$11="Muy Alta",'Mapa final'!$AF$11="Leve"),CONCATENATE("R2C",'Mapa final'!$S$11),"")</f>
        <v/>
      </c>
      <c r="AA16" s="40" t="str">
        <f>IF(AND('Mapa final'!$AD$12="Muy Alta",'Mapa final'!$AF$12="Leve"),CONCATENATE("R2C",'Mapa final'!$S$12),"")</f>
        <v/>
      </c>
      <c r="AB16" s="38" t="str">
        <f>IF(AND('Mapa final'!$AD$11="Muy Alta",'Mapa final'!$AF$11="Leve"),CONCATENATE("R2C",'Mapa final'!$S$11),"")</f>
        <v/>
      </c>
      <c r="AC16" s="39" t="str">
        <f>IF(AND('Mapa final'!$AD$12="Muy Alta",'Mapa final'!$AF$12="Leve"),CONCATENATE("R2C",'Mapa final'!$S$12),"")</f>
        <v/>
      </c>
      <c r="AD16" s="39" t="str">
        <f>IF(AND('Mapa final'!$AD$11="Muy Alta",'Mapa final'!$AF$11="Leve"),CONCATENATE("R2C",'Mapa final'!$S$11),"")</f>
        <v/>
      </c>
      <c r="AE16" s="39" t="str">
        <f>IF(AND('Mapa final'!$AD$12="Muy Alta",'Mapa final'!$AF$12="Leve"),CONCATENATE("R2C",'Mapa final'!$S$12),"")</f>
        <v/>
      </c>
      <c r="AF16" s="39" t="str">
        <f>IF(AND('Mapa final'!$AD$11="Muy Alta",'Mapa final'!$AF$11="Leve"),CONCATENATE("R2C",'Mapa final'!$S$11),"")</f>
        <v/>
      </c>
      <c r="AG16" s="40" t="str">
        <f>IF(AND('Mapa final'!$AD$12="Muy Alta",'Mapa final'!$AF$12="Leve"),CONCATENATE("R2C",'Mapa final'!$S$12),"")</f>
        <v/>
      </c>
      <c r="AH16" s="41" t="str">
        <f>IF(AND('Mapa final'!$AD$11="Muy Alta",'Mapa final'!$AF$11="Catastrófico"),CONCATENATE("R2C",'Mapa final'!$S$11),"")</f>
        <v/>
      </c>
      <c r="AI16" s="42" t="str">
        <f>IF(AND('Mapa final'!$AD$11="Muy Alta",'Mapa final'!$AF$11="Catastrófico"),CONCATENATE("R2C",'Mapa final'!$S$11),"")</f>
        <v/>
      </c>
      <c r="AJ16" s="42" t="str">
        <f>IF(AND('Mapa final'!$AD$11="Muy Alta",'Mapa final'!$AF$11="Catastrófico"),CONCATENATE("R2C",'Mapa final'!$S$11),"")</f>
        <v/>
      </c>
      <c r="AK16" s="42" t="str">
        <f>IF(AND('Mapa final'!$AD$11="Muy Alta",'Mapa final'!$AF$11="Catastrófico"),CONCATENATE("R2C",'Mapa final'!$S$11),"")</f>
        <v/>
      </c>
      <c r="AL16" s="42" t="str">
        <f>IF(AND('Mapa final'!$AD$11="Muy Alta",'Mapa final'!$AF$11="Catastrófico"),CONCATENATE("R2C",'Mapa final'!$S$11),"")</f>
        <v/>
      </c>
      <c r="AM16" s="43" t="str">
        <f>IF(AND('Mapa final'!$AD$11="Muy Alta",'Mapa final'!$AF$11="Catastrófico"),CONCATENATE("R2C",'Mapa final'!$S$11),"")</f>
        <v/>
      </c>
      <c r="AN16" s="70"/>
      <c r="AO16" s="316" t="s">
        <v>159</v>
      </c>
      <c r="AP16" s="317"/>
      <c r="AQ16" s="317"/>
      <c r="AR16" s="317"/>
      <c r="AS16" s="317"/>
      <c r="AT16" s="31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30"/>
      <c r="C17" s="230"/>
      <c r="D17" s="231"/>
      <c r="E17" s="327"/>
      <c r="F17" s="328"/>
      <c r="G17" s="328"/>
      <c r="H17" s="328"/>
      <c r="I17" s="328"/>
      <c r="J17" s="57" t="str">
        <f>IF(AND('Mapa final'!$AD$11="Alta",'Mapa final'!$AF$11="Leve"),CONCATENATE("R2C",'Mapa final'!$S$11),"")</f>
        <v/>
      </c>
      <c r="K17" s="154" t="str">
        <f>IF(AND('Mapa final'!$AD$12="Alta",'Mapa final'!$AF$12="Leve"),CONCATENATE("R2C",'Mapa final'!$S$12),"")</f>
        <v/>
      </c>
      <c r="L17" s="154" t="str">
        <f>IF(AND('Mapa final'!$AD$11="Alta",'Mapa final'!$AF$11="Leve"),CONCATENATE("R2C",'Mapa final'!$S$11),"")</f>
        <v/>
      </c>
      <c r="M17" s="154" t="str">
        <f>IF(AND('Mapa final'!$AD$12="Alta",'Mapa final'!$AF$12="Leve"),CONCATENATE("R2C",'Mapa final'!$S$12),"")</f>
        <v/>
      </c>
      <c r="N17" s="154" t="str">
        <f>IF(AND('Mapa final'!$AD$11="Alta",'Mapa final'!$AF$11="Leve"),CONCATENATE("R2C",'Mapa final'!$S$11),"")</f>
        <v/>
      </c>
      <c r="O17" s="58" t="str">
        <f>IF(AND('Mapa final'!$AD$12="Alta",'Mapa final'!$AF$12="Leve"),CONCATENATE("R2C",'Mapa final'!$S$12),"")</f>
        <v/>
      </c>
      <c r="P17" s="57" t="str">
        <f>IF(AND('Mapa final'!$AD$11="Alta",'Mapa final'!$AF$11="Leve"),CONCATENATE("R2C",'Mapa final'!$S$11),"")</f>
        <v/>
      </c>
      <c r="Q17" s="154" t="str">
        <f>IF(AND('Mapa final'!$AD$12="Alta",'Mapa final'!$AF$12="Leve"),CONCATENATE("R2C",'Mapa final'!$S$12),"")</f>
        <v/>
      </c>
      <c r="R17" s="154" t="str">
        <f>IF(AND('Mapa final'!$AD$11="Alta",'Mapa final'!$AF$11="Leve"),CONCATENATE("R2C",'Mapa final'!$S$11),"")</f>
        <v/>
      </c>
      <c r="S17" s="154" t="str">
        <f>IF(AND('Mapa final'!$AD$12="Alta",'Mapa final'!$AF$12="Leve"),CONCATENATE("R2C",'Mapa final'!$S$12),"")</f>
        <v/>
      </c>
      <c r="T17" s="154" t="str">
        <f>IF(AND('Mapa final'!$AD$11="Alta",'Mapa final'!$AF$11="Leve"),CONCATENATE("R2C",'Mapa final'!$S$11),"")</f>
        <v/>
      </c>
      <c r="U17" s="58" t="str">
        <f>IF(AND('Mapa final'!$AD$12="Alta",'Mapa final'!$AF$12="Leve"),CONCATENATE("R2C",'Mapa final'!$S$12),"")</f>
        <v/>
      </c>
      <c r="V17" s="44" t="str">
        <f>IF(AND('Mapa final'!$AD$11="Muy Alta",'Mapa final'!$AF$11="Leve"),CONCATENATE("R2C",'Mapa final'!$S$11),"")</f>
        <v/>
      </c>
      <c r="W17" s="153" t="str">
        <f>IF(AND('Mapa final'!$AD$12="Muy Alta",'Mapa final'!$AF$12="Leve"),CONCATENATE("R2C",'Mapa final'!$S$12),"")</f>
        <v/>
      </c>
      <c r="X17" s="153" t="str">
        <f>IF(AND('Mapa final'!$AD$11="Muy Alta",'Mapa final'!$AF$11="Leve"),CONCATENATE("R2C",'Mapa final'!$S$11),"")</f>
        <v/>
      </c>
      <c r="Y17" s="153" t="str">
        <f>IF(AND('Mapa final'!$AD$12="Muy Alta",'Mapa final'!$AF$12="Leve"),CONCATENATE("R2C",'Mapa final'!$S$12),"")</f>
        <v/>
      </c>
      <c r="Z17" s="153" t="str">
        <f>IF(AND('Mapa final'!$AD$11="Muy Alta",'Mapa final'!$AF$11="Leve"),CONCATENATE("R2C",'Mapa final'!$S$11),"")</f>
        <v/>
      </c>
      <c r="AA17" s="45" t="str">
        <f>IF(AND('Mapa final'!$AD$12="Muy Alta",'Mapa final'!$AF$12="Leve"),CONCATENATE("R2C",'Mapa final'!$S$12),"")</f>
        <v/>
      </c>
      <c r="AB17" s="44" t="str">
        <f>IF(AND('Mapa final'!$AD$11="Muy Alta",'Mapa final'!$AF$11="Leve"),CONCATENATE("R2C",'Mapa final'!$S$11),"")</f>
        <v/>
      </c>
      <c r="AC17" s="153" t="str">
        <f>IF(AND('Mapa final'!$AD$12="Muy Alta",'Mapa final'!$AF$12="Leve"),CONCATENATE("R2C",'Mapa final'!$S$12),"")</f>
        <v/>
      </c>
      <c r="AD17" s="153" t="str">
        <f>IF(AND('Mapa final'!$AD$11="Muy Alta",'Mapa final'!$AF$11="Leve"),CONCATENATE("R2C",'Mapa final'!$S$11),"")</f>
        <v/>
      </c>
      <c r="AE17" s="153" t="str">
        <f>IF(AND('Mapa final'!$AD$12="Muy Alta",'Mapa final'!$AF$12="Leve"),CONCATENATE("R2C",'Mapa final'!$S$12),"")</f>
        <v/>
      </c>
      <c r="AF17" s="153" t="str">
        <f>IF(AND('Mapa final'!$AD$11="Muy Alta",'Mapa final'!$AF$11="Leve"),CONCATENATE("R2C",'Mapa final'!$S$11),"")</f>
        <v/>
      </c>
      <c r="AG17" s="45" t="str">
        <f>IF(AND('Mapa final'!$AD$12="Muy Alta",'Mapa final'!$AF$12="Leve"),CONCATENATE("R2C",'Mapa final'!$S$12),"")</f>
        <v/>
      </c>
      <c r="AH17" s="46" t="str">
        <f>IF(AND('Mapa final'!$AD$11="Muy Alta",'Mapa final'!$AF$11="Catastrófico"),CONCATENATE("R2C",'Mapa final'!$S$11),"")</f>
        <v/>
      </c>
      <c r="AI17" s="155" t="str">
        <f>IF(AND('Mapa final'!$AD$11="Muy Alta",'Mapa final'!$AF$11="Catastrófico"),CONCATENATE("R2C",'Mapa final'!$S$11),"")</f>
        <v/>
      </c>
      <c r="AJ17" s="155" t="str">
        <f>IF(AND('Mapa final'!$AD$11="Muy Alta",'Mapa final'!$AF$11="Catastrófico"),CONCATENATE("R2C",'Mapa final'!$S$11),"")</f>
        <v/>
      </c>
      <c r="AK17" s="155" t="str">
        <f>IF(AND('Mapa final'!$AD$11="Muy Alta",'Mapa final'!$AF$11="Catastrófico"),CONCATENATE("R2C",'Mapa final'!$S$11),"")</f>
        <v/>
      </c>
      <c r="AL17" s="155" t="str">
        <f>IF(AND('Mapa final'!$AD$11="Muy Alta",'Mapa final'!$AF$11="Catastrófico"),CONCATENATE("R2C",'Mapa final'!$S$11),"")</f>
        <v/>
      </c>
      <c r="AM17" s="47" t="str">
        <f>IF(AND('Mapa final'!$AD$11="Muy Alta",'Mapa final'!$AF$11="Catastrófico"),CONCATENATE("R2C",'Mapa final'!$S$11),"")</f>
        <v/>
      </c>
      <c r="AN17" s="70"/>
      <c r="AO17" s="319"/>
      <c r="AP17" s="320"/>
      <c r="AQ17" s="320"/>
      <c r="AR17" s="320"/>
      <c r="AS17" s="320"/>
      <c r="AT17" s="321"/>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30"/>
      <c r="C18" s="230"/>
      <c r="D18" s="231"/>
      <c r="E18" s="329"/>
      <c r="F18" s="328"/>
      <c r="G18" s="328"/>
      <c r="H18" s="328"/>
      <c r="I18" s="328"/>
      <c r="J18" s="57" t="str">
        <f>IF(AND('Mapa final'!$AD$11="Alta",'Mapa final'!$AF$11="Leve"),CONCATENATE("R2C",'Mapa final'!$S$11),"")</f>
        <v/>
      </c>
      <c r="K18" s="154" t="str">
        <f>IF(AND('Mapa final'!$AD$12="Alta",'Mapa final'!$AF$12="Leve"),CONCATENATE("R2C",'Mapa final'!$S$12),"")</f>
        <v/>
      </c>
      <c r="L18" s="154" t="str">
        <f>IF(AND('Mapa final'!$AD$11="Alta",'Mapa final'!$AF$11="Leve"),CONCATENATE("R2C",'Mapa final'!$S$11),"")</f>
        <v/>
      </c>
      <c r="M18" s="154" t="str">
        <f>IF(AND('Mapa final'!$AD$12="Alta",'Mapa final'!$AF$12="Leve"),CONCATENATE("R2C",'Mapa final'!$S$12),"")</f>
        <v/>
      </c>
      <c r="N18" s="154" t="str">
        <f>IF(AND('Mapa final'!$AD$11="Alta",'Mapa final'!$AF$11="Leve"),CONCATENATE("R2C",'Mapa final'!$S$11),"")</f>
        <v/>
      </c>
      <c r="O18" s="58" t="str">
        <f>IF(AND('Mapa final'!$AD$12="Alta",'Mapa final'!$AF$12="Leve"),CONCATENATE("R2C",'Mapa final'!$S$12),"")</f>
        <v/>
      </c>
      <c r="P18" s="57" t="str">
        <f>IF(AND('Mapa final'!$AD$11="Alta",'Mapa final'!$AF$11="Leve"),CONCATENATE("R2C",'Mapa final'!$S$11),"")</f>
        <v/>
      </c>
      <c r="Q18" s="154" t="str">
        <f>IF(AND('Mapa final'!$AD$12="Alta",'Mapa final'!$AF$12="Leve"),CONCATENATE("R2C",'Mapa final'!$S$12),"")</f>
        <v/>
      </c>
      <c r="R18" s="154" t="str">
        <f>IF(AND('Mapa final'!$AD$11="Alta",'Mapa final'!$AF$11="Leve"),CONCATENATE("R2C",'Mapa final'!$S$11),"")</f>
        <v/>
      </c>
      <c r="S18" s="154" t="str">
        <f>IF(AND('Mapa final'!$AD$12="Alta",'Mapa final'!$AF$12="Leve"),CONCATENATE("R2C",'Mapa final'!$S$12),"")</f>
        <v/>
      </c>
      <c r="T18" s="154" t="str">
        <f>IF(AND('Mapa final'!$AD$11="Alta",'Mapa final'!$AF$11="Leve"),CONCATENATE("R2C",'Mapa final'!$S$11),"")</f>
        <v/>
      </c>
      <c r="U18" s="58" t="str">
        <f>IF(AND('Mapa final'!$AD$12="Alta",'Mapa final'!$AF$12="Leve"),CONCATENATE("R2C",'Mapa final'!$S$12),"")</f>
        <v/>
      </c>
      <c r="V18" s="44" t="str">
        <f>IF(AND('Mapa final'!$AD$11="Muy Alta",'Mapa final'!$AF$11="Leve"),CONCATENATE("R2C",'Mapa final'!$S$11),"")</f>
        <v/>
      </c>
      <c r="W18" s="153" t="str">
        <f>IF(AND('Mapa final'!$AD$12="Muy Alta",'Mapa final'!$AF$12="Leve"),CONCATENATE("R2C",'Mapa final'!$S$12),"")</f>
        <v/>
      </c>
      <c r="X18" s="153" t="str">
        <f>IF(AND('Mapa final'!$AD$11="Muy Alta",'Mapa final'!$AF$11="Leve"),CONCATENATE("R2C",'Mapa final'!$S$11),"")</f>
        <v/>
      </c>
      <c r="Y18" s="153" t="str">
        <f>IF(AND('Mapa final'!$AD$12="Muy Alta",'Mapa final'!$AF$12="Leve"),CONCATENATE("R2C",'Mapa final'!$S$12),"")</f>
        <v/>
      </c>
      <c r="Z18" s="153" t="str">
        <f>IF(AND('Mapa final'!$AD$11="Muy Alta",'Mapa final'!$AF$11="Leve"),CONCATENATE("R2C",'Mapa final'!$S$11),"")</f>
        <v/>
      </c>
      <c r="AA18" s="45" t="str">
        <f>IF(AND('Mapa final'!$AD$12="Muy Alta",'Mapa final'!$AF$12="Leve"),CONCATENATE("R2C",'Mapa final'!$S$12),"")</f>
        <v/>
      </c>
      <c r="AB18" s="44" t="str">
        <f>IF(AND('Mapa final'!$AD$11="Muy Alta",'Mapa final'!$AF$11="Leve"),CONCATENATE("R2C",'Mapa final'!$S$11),"")</f>
        <v/>
      </c>
      <c r="AC18" s="153" t="str">
        <f>IF(AND('Mapa final'!$AD$12="Muy Alta",'Mapa final'!$AF$12="Leve"),CONCATENATE("R2C",'Mapa final'!$S$12),"")</f>
        <v/>
      </c>
      <c r="AD18" s="153" t="str">
        <f>IF(AND('Mapa final'!$AD$11="Muy Alta",'Mapa final'!$AF$11="Leve"),CONCATENATE("R2C",'Mapa final'!$S$11),"")</f>
        <v/>
      </c>
      <c r="AE18" s="153" t="str">
        <f>IF(AND('Mapa final'!$AD$12="Muy Alta",'Mapa final'!$AF$12="Leve"),CONCATENATE("R2C",'Mapa final'!$S$12),"")</f>
        <v/>
      </c>
      <c r="AF18" s="153" t="str">
        <f>IF(AND('Mapa final'!$AD$11="Muy Alta",'Mapa final'!$AF$11="Leve"),CONCATENATE("R2C",'Mapa final'!$S$11),"")</f>
        <v/>
      </c>
      <c r="AG18" s="45" t="str">
        <f>IF(AND('Mapa final'!$AD$12="Muy Alta",'Mapa final'!$AF$12="Leve"),CONCATENATE("R2C",'Mapa final'!$S$12),"")</f>
        <v/>
      </c>
      <c r="AH18" s="46" t="str">
        <f>IF(AND('Mapa final'!$AD$11="Muy Alta",'Mapa final'!$AF$11="Catastrófico"),CONCATENATE("R2C",'Mapa final'!$S$11),"")</f>
        <v/>
      </c>
      <c r="AI18" s="155" t="str">
        <f>IF(AND('Mapa final'!$AD$11="Muy Alta",'Mapa final'!$AF$11="Catastrófico"),CONCATENATE("R2C",'Mapa final'!$S$11),"")</f>
        <v/>
      </c>
      <c r="AJ18" s="155" t="str">
        <f>IF(AND('Mapa final'!$AD$11="Muy Alta",'Mapa final'!$AF$11="Catastrófico"),CONCATENATE("R2C",'Mapa final'!$S$11),"")</f>
        <v/>
      </c>
      <c r="AK18" s="155" t="str">
        <f>IF(AND('Mapa final'!$AD$11="Muy Alta",'Mapa final'!$AF$11="Catastrófico"),CONCATENATE("R2C",'Mapa final'!$S$11),"")</f>
        <v/>
      </c>
      <c r="AL18" s="155" t="str">
        <f>IF(AND('Mapa final'!$AD$11="Muy Alta",'Mapa final'!$AF$11="Catastrófico"),CONCATENATE("R2C",'Mapa final'!$S$11),"")</f>
        <v/>
      </c>
      <c r="AM18" s="47" t="str">
        <f>IF(AND('Mapa final'!$AD$11="Muy Alta",'Mapa final'!$AF$11="Catastrófico"),CONCATENATE("R2C",'Mapa final'!$S$11),"")</f>
        <v/>
      </c>
      <c r="AN18" s="70"/>
      <c r="AO18" s="319"/>
      <c r="AP18" s="320"/>
      <c r="AQ18" s="320"/>
      <c r="AR18" s="320"/>
      <c r="AS18" s="320"/>
      <c r="AT18" s="321"/>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30"/>
      <c r="C19" s="230"/>
      <c r="D19" s="231"/>
      <c r="E19" s="329"/>
      <c r="F19" s="328"/>
      <c r="G19" s="328"/>
      <c r="H19" s="328"/>
      <c r="I19" s="328"/>
      <c r="J19" s="57" t="str">
        <f>IF(AND('Mapa final'!$AD$11="Alta",'Mapa final'!$AF$11="Leve"),CONCATENATE("R2C",'Mapa final'!$S$11),"")</f>
        <v/>
      </c>
      <c r="K19" s="154" t="str">
        <f>IF(AND('Mapa final'!$AD$12="Alta",'Mapa final'!$AF$12="Leve"),CONCATENATE("R2C",'Mapa final'!$S$12),"")</f>
        <v/>
      </c>
      <c r="L19" s="154" t="str">
        <f>IF(AND('Mapa final'!$AD$11="Alta",'Mapa final'!$AF$11="Leve"),CONCATENATE("R2C",'Mapa final'!$S$11),"")</f>
        <v/>
      </c>
      <c r="M19" s="154" t="str">
        <f>IF(AND('Mapa final'!$AD$12="Alta",'Mapa final'!$AF$12="Leve"),CONCATENATE("R2C",'Mapa final'!$S$12),"")</f>
        <v/>
      </c>
      <c r="N19" s="154" t="str">
        <f>IF(AND('Mapa final'!$AD$11="Alta",'Mapa final'!$AF$11="Leve"),CONCATENATE("R2C",'Mapa final'!$S$11),"")</f>
        <v/>
      </c>
      <c r="O19" s="58" t="str">
        <f>IF(AND('Mapa final'!$AD$12="Alta",'Mapa final'!$AF$12="Leve"),CONCATENATE("R2C",'Mapa final'!$S$12),"")</f>
        <v/>
      </c>
      <c r="P19" s="57" t="str">
        <f>IF(AND('Mapa final'!$AD$11="Alta",'Mapa final'!$AF$11="Leve"),CONCATENATE("R2C",'Mapa final'!$S$11),"")</f>
        <v/>
      </c>
      <c r="Q19" s="154" t="str">
        <f>IF(AND('Mapa final'!$AD$12="Alta",'Mapa final'!$AF$12="Leve"),CONCATENATE("R2C",'Mapa final'!$S$12),"")</f>
        <v/>
      </c>
      <c r="R19" s="154" t="str">
        <f>IF(AND('Mapa final'!$AD$11="Alta",'Mapa final'!$AF$11="Leve"),CONCATENATE("R2C",'Mapa final'!$S$11),"")</f>
        <v/>
      </c>
      <c r="S19" s="154" t="str">
        <f>IF(AND('Mapa final'!$AD$12="Alta",'Mapa final'!$AF$12="Leve"),CONCATENATE("R2C",'Mapa final'!$S$12),"")</f>
        <v/>
      </c>
      <c r="T19" s="154" t="str">
        <f>IF(AND('Mapa final'!$AD$11="Alta",'Mapa final'!$AF$11="Leve"),CONCATENATE("R2C",'Mapa final'!$S$11),"")</f>
        <v/>
      </c>
      <c r="U19" s="58" t="str">
        <f>IF(AND('Mapa final'!$AD$12="Alta",'Mapa final'!$AF$12="Leve"),CONCATENATE("R2C",'Mapa final'!$S$12),"")</f>
        <v/>
      </c>
      <c r="V19" s="44" t="str">
        <f>IF(AND('Mapa final'!$AD$11="Muy Alta",'Mapa final'!$AF$11="Leve"),CONCATENATE("R2C",'Mapa final'!$S$11),"")</f>
        <v/>
      </c>
      <c r="W19" s="153" t="str">
        <f>IF(AND('Mapa final'!$AD$12="Muy Alta",'Mapa final'!$AF$12="Leve"),CONCATENATE("R2C",'Mapa final'!$S$12),"")</f>
        <v/>
      </c>
      <c r="X19" s="153" t="str">
        <f>IF(AND('Mapa final'!$AD$11="Muy Alta",'Mapa final'!$AF$11="Leve"),CONCATENATE("R2C",'Mapa final'!$S$11),"")</f>
        <v/>
      </c>
      <c r="Y19" s="153" t="str">
        <f>IF(AND('Mapa final'!$AD$12="Muy Alta",'Mapa final'!$AF$12="Leve"),CONCATENATE("R2C",'Mapa final'!$S$12),"")</f>
        <v/>
      </c>
      <c r="Z19" s="153" t="str">
        <f>IF(AND('Mapa final'!$AD$11="Muy Alta",'Mapa final'!$AF$11="Leve"),CONCATENATE("R2C",'Mapa final'!$S$11),"")</f>
        <v/>
      </c>
      <c r="AA19" s="45" t="str">
        <f>IF(AND('Mapa final'!$AD$12="Muy Alta",'Mapa final'!$AF$12="Leve"),CONCATENATE("R2C",'Mapa final'!$S$12),"")</f>
        <v/>
      </c>
      <c r="AB19" s="44" t="str">
        <f>IF(AND('Mapa final'!$AD$11="Muy Alta",'Mapa final'!$AF$11="Leve"),CONCATENATE("R2C",'Mapa final'!$S$11),"")</f>
        <v/>
      </c>
      <c r="AC19" s="153" t="str">
        <f>IF(AND('Mapa final'!$AD$12="Muy Alta",'Mapa final'!$AF$12="Leve"),CONCATENATE("R2C",'Mapa final'!$S$12),"")</f>
        <v/>
      </c>
      <c r="AD19" s="153" t="str">
        <f>IF(AND('Mapa final'!$AD$11="Muy Alta",'Mapa final'!$AF$11="Leve"),CONCATENATE("R2C",'Mapa final'!$S$11),"")</f>
        <v/>
      </c>
      <c r="AE19" s="153" t="str">
        <f>IF(AND('Mapa final'!$AD$12="Muy Alta",'Mapa final'!$AF$12="Leve"),CONCATENATE("R2C",'Mapa final'!$S$12),"")</f>
        <v/>
      </c>
      <c r="AF19" s="153" t="str">
        <f>IF(AND('Mapa final'!$AD$11="Muy Alta",'Mapa final'!$AF$11="Leve"),CONCATENATE("R2C",'Mapa final'!$S$11),"")</f>
        <v/>
      </c>
      <c r="AG19" s="45" t="str">
        <f>IF(AND('Mapa final'!$AD$12="Muy Alta",'Mapa final'!$AF$12="Leve"),CONCATENATE("R2C",'Mapa final'!$S$12),"")</f>
        <v/>
      </c>
      <c r="AH19" s="46" t="str">
        <f>IF(AND('Mapa final'!$AD$11="Muy Alta",'Mapa final'!$AF$11="Catastrófico"),CONCATENATE("R2C",'Mapa final'!$S$11),"")</f>
        <v/>
      </c>
      <c r="AI19" s="155" t="str">
        <f>IF(AND('Mapa final'!$AD$11="Muy Alta",'Mapa final'!$AF$11="Catastrófico"),CONCATENATE("R2C",'Mapa final'!$S$11),"")</f>
        <v/>
      </c>
      <c r="AJ19" s="155" t="str">
        <f>IF(AND('Mapa final'!$AD$11="Muy Alta",'Mapa final'!$AF$11="Catastrófico"),CONCATENATE("R2C",'Mapa final'!$S$11),"")</f>
        <v/>
      </c>
      <c r="AK19" s="155" t="str">
        <f>IF(AND('Mapa final'!$AD$11="Muy Alta",'Mapa final'!$AF$11="Catastrófico"),CONCATENATE("R2C",'Mapa final'!$S$11),"")</f>
        <v/>
      </c>
      <c r="AL19" s="155" t="str">
        <f>IF(AND('Mapa final'!$AD$11="Muy Alta",'Mapa final'!$AF$11="Catastrófico"),CONCATENATE("R2C",'Mapa final'!$S$11),"")</f>
        <v/>
      </c>
      <c r="AM19" s="47" t="str">
        <f>IF(AND('Mapa final'!$AD$11="Muy Alta",'Mapa final'!$AF$11="Catastrófico"),CONCATENATE("R2C",'Mapa final'!$S$11),"")</f>
        <v/>
      </c>
      <c r="AN19" s="70"/>
      <c r="AO19" s="319"/>
      <c r="AP19" s="320"/>
      <c r="AQ19" s="320"/>
      <c r="AR19" s="320"/>
      <c r="AS19" s="320"/>
      <c r="AT19" s="321"/>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30"/>
      <c r="C20" s="230"/>
      <c r="D20" s="231"/>
      <c r="E20" s="329"/>
      <c r="F20" s="328"/>
      <c r="G20" s="328"/>
      <c r="H20" s="328"/>
      <c r="I20" s="328"/>
      <c r="J20" s="57" t="str">
        <f>IF(AND('Mapa final'!$AD$11="Alta",'Mapa final'!$AF$11="Leve"),CONCATENATE("R2C",'Mapa final'!$S$11),"")</f>
        <v/>
      </c>
      <c r="K20" s="154" t="str">
        <f>IF(AND('Mapa final'!$AD$12="Alta",'Mapa final'!$AF$12="Leve"),CONCATENATE("R2C",'Mapa final'!$S$12),"")</f>
        <v/>
      </c>
      <c r="L20" s="154" t="str">
        <f>IF(AND('Mapa final'!$AD$11="Alta",'Mapa final'!$AF$11="Leve"),CONCATENATE("R2C",'Mapa final'!$S$11),"")</f>
        <v/>
      </c>
      <c r="M20" s="154" t="str">
        <f>IF(AND('Mapa final'!$AD$12="Alta",'Mapa final'!$AF$12="Leve"),CONCATENATE("R2C",'Mapa final'!$S$12),"")</f>
        <v/>
      </c>
      <c r="N20" s="154" t="str">
        <f>IF(AND('Mapa final'!$AD$11="Alta",'Mapa final'!$AF$11="Leve"),CONCATENATE("R2C",'Mapa final'!$S$11),"")</f>
        <v/>
      </c>
      <c r="O20" s="58" t="str">
        <f>IF(AND('Mapa final'!$AD$12="Alta",'Mapa final'!$AF$12="Leve"),CONCATENATE("R2C",'Mapa final'!$S$12),"")</f>
        <v/>
      </c>
      <c r="P20" s="57" t="str">
        <f>IF(AND('Mapa final'!$AD$11="Alta",'Mapa final'!$AF$11="Leve"),CONCATENATE("R2C",'Mapa final'!$S$11),"")</f>
        <v/>
      </c>
      <c r="Q20" s="154" t="str">
        <f>IF(AND('Mapa final'!$AD$12="Alta",'Mapa final'!$AF$12="Leve"),CONCATENATE("R2C",'Mapa final'!$S$12),"")</f>
        <v/>
      </c>
      <c r="R20" s="154" t="str">
        <f>IF(AND('Mapa final'!$AD$11="Alta",'Mapa final'!$AF$11="Leve"),CONCATENATE("R2C",'Mapa final'!$S$11),"")</f>
        <v/>
      </c>
      <c r="S20" s="154" t="str">
        <f>IF(AND('Mapa final'!$AD$12="Alta",'Mapa final'!$AF$12="Leve"),CONCATENATE("R2C",'Mapa final'!$S$12),"")</f>
        <v/>
      </c>
      <c r="T20" s="154" t="str">
        <f>IF(AND('Mapa final'!$AD$11="Alta",'Mapa final'!$AF$11="Leve"),CONCATENATE("R2C",'Mapa final'!$S$11),"")</f>
        <v/>
      </c>
      <c r="U20" s="58" t="str">
        <f>IF(AND('Mapa final'!$AD$12="Alta",'Mapa final'!$AF$12="Leve"),CONCATENATE("R2C",'Mapa final'!$S$12),"")</f>
        <v/>
      </c>
      <c r="V20" s="44" t="str">
        <f>IF(AND('Mapa final'!$AD$11="Muy Alta",'Mapa final'!$AF$11="Leve"),CONCATENATE("R2C",'Mapa final'!$S$11),"")</f>
        <v/>
      </c>
      <c r="W20" s="153" t="str">
        <f>IF(AND('Mapa final'!$AD$12="Muy Alta",'Mapa final'!$AF$12="Leve"),CONCATENATE("R2C",'Mapa final'!$S$12),"")</f>
        <v/>
      </c>
      <c r="X20" s="153" t="str">
        <f>IF(AND('Mapa final'!$AD$11="Muy Alta",'Mapa final'!$AF$11="Leve"),CONCATENATE("R2C",'Mapa final'!$S$11),"")</f>
        <v/>
      </c>
      <c r="Y20" s="153" t="str">
        <f>IF(AND('Mapa final'!$AD$12="Muy Alta",'Mapa final'!$AF$12="Leve"),CONCATENATE("R2C",'Mapa final'!$S$12),"")</f>
        <v/>
      </c>
      <c r="Z20" s="153" t="str">
        <f>IF(AND('Mapa final'!$AD$11="Muy Alta",'Mapa final'!$AF$11="Leve"),CONCATENATE("R2C",'Mapa final'!$S$11),"")</f>
        <v/>
      </c>
      <c r="AA20" s="45" t="str">
        <f>IF(AND('Mapa final'!$AD$12="Muy Alta",'Mapa final'!$AF$12="Leve"),CONCATENATE("R2C",'Mapa final'!$S$12),"")</f>
        <v/>
      </c>
      <c r="AB20" s="44" t="str">
        <f>IF(AND('Mapa final'!$AD$11="Muy Alta",'Mapa final'!$AF$11="Leve"),CONCATENATE("R2C",'Mapa final'!$S$11),"")</f>
        <v/>
      </c>
      <c r="AC20" s="153" t="str">
        <f>IF(AND('Mapa final'!$AD$12="Muy Alta",'Mapa final'!$AF$12="Leve"),CONCATENATE("R2C",'Mapa final'!$S$12),"")</f>
        <v/>
      </c>
      <c r="AD20" s="153" t="str">
        <f>IF(AND('Mapa final'!$AD$11="Muy Alta",'Mapa final'!$AF$11="Leve"),CONCATENATE("R2C",'Mapa final'!$S$11),"")</f>
        <v/>
      </c>
      <c r="AE20" s="153" t="str">
        <f>IF(AND('Mapa final'!$AD$12="Muy Alta",'Mapa final'!$AF$12="Leve"),CONCATENATE("R2C",'Mapa final'!$S$12),"")</f>
        <v/>
      </c>
      <c r="AF20" s="153" t="str">
        <f>IF(AND('Mapa final'!$AD$11="Muy Alta",'Mapa final'!$AF$11="Leve"),CONCATENATE("R2C",'Mapa final'!$S$11),"")</f>
        <v/>
      </c>
      <c r="AG20" s="45" t="str">
        <f>IF(AND('Mapa final'!$AD$12="Muy Alta",'Mapa final'!$AF$12="Leve"),CONCATENATE("R2C",'Mapa final'!$S$12),"")</f>
        <v/>
      </c>
      <c r="AH20" s="46" t="str">
        <f>IF(AND('Mapa final'!$AD$11="Muy Alta",'Mapa final'!$AF$11="Catastrófico"),CONCATENATE("R2C",'Mapa final'!$S$11),"")</f>
        <v/>
      </c>
      <c r="AI20" s="155" t="str">
        <f>IF(AND('Mapa final'!$AD$11="Muy Alta",'Mapa final'!$AF$11="Catastrófico"),CONCATENATE("R2C",'Mapa final'!$S$11),"")</f>
        <v/>
      </c>
      <c r="AJ20" s="155" t="str">
        <f>IF(AND('Mapa final'!$AD$11="Muy Alta",'Mapa final'!$AF$11="Catastrófico"),CONCATENATE("R2C",'Mapa final'!$S$11),"")</f>
        <v/>
      </c>
      <c r="AK20" s="155" t="str">
        <f>IF(AND('Mapa final'!$AD$11="Muy Alta",'Mapa final'!$AF$11="Catastrófico"),CONCATENATE("R2C",'Mapa final'!$S$11),"")</f>
        <v/>
      </c>
      <c r="AL20" s="155" t="str">
        <f>IF(AND('Mapa final'!$AD$11="Muy Alta",'Mapa final'!$AF$11="Catastrófico"),CONCATENATE("R2C",'Mapa final'!$S$11),"")</f>
        <v/>
      </c>
      <c r="AM20" s="47" t="str">
        <f>IF(AND('Mapa final'!$AD$11="Muy Alta",'Mapa final'!$AF$11="Catastrófico"),CONCATENATE("R2C",'Mapa final'!$S$11),"")</f>
        <v/>
      </c>
      <c r="AN20" s="70"/>
      <c r="AO20" s="319"/>
      <c r="AP20" s="320"/>
      <c r="AQ20" s="320"/>
      <c r="AR20" s="320"/>
      <c r="AS20" s="320"/>
      <c r="AT20" s="321"/>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30"/>
      <c r="C21" s="230"/>
      <c r="D21" s="231"/>
      <c r="E21" s="329"/>
      <c r="F21" s="328"/>
      <c r="G21" s="328"/>
      <c r="H21" s="328"/>
      <c r="I21" s="328"/>
      <c r="J21" s="57" t="str">
        <f>IF(AND('Mapa final'!$AD$11="Alta",'Mapa final'!$AF$11="Leve"),CONCATENATE("R2C",'Mapa final'!$S$11),"")</f>
        <v/>
      </c>
      <c r="K21" s="154" t="str">
        <f>IF(AND('Mapa final'!$AD$12="Alta",'Mapa final'!$AF$12="Leve"),CONCATENATE("R2C",'Mapa final'!$S$12),"")</f>
        <v/>
      </c>
      <c r="L21" s="154" t="str">
        <f>IF(AND('Mapa final'!$AD$11="Alta",'Mapa final'!$AF$11="Leve"),CONCATENATE("R2C",'Mapa final'!$S$11),"")</f>
        <v/>
      </c>
      <c r="M21" s="154" t="str">
        <f>IF(AND('Mapa final'!$AD$12="Alta",'Mapa final'!$AF$12="Leve"),CONCATENATE("R2C",'Mapa final'!$S$12),"")</f>
        <v/>
      </c>
      <c r="N21" s="154" t="str">
        <f>IF(AND('Mapa final'!$AD$11="Alta",'Mapa final'!$AF$11="Leve"),CONCATENATE("R2C",'Mapa final'!$S$11),"")</f>
        <v/>
      </c>
      <c r="O21" s="58" t="str">
        <f>IF(AND('Mapa final'!$AD$12="Alta",'Mapa final'!$AF$12="Leve"),CONCATENATE("R2C",'Mapa final'!$S$12),"")</f>
        <v/>
      </c>
      <c r="P21" s="57" t="str">
        <f>IF(AND('Mapa final'!$AD$11="Alta",'Mapa final'!$AF$11="Leve"),CONCATENATE("R2C",'Mapa final'!$S$11),"")</f>
        <v/>
      </c>
      <c r="Q21" s="154" t="str">
        <f>IF(AND('Mapa final'!$AD$12="Alta",'Mapa final'!$AF$12="Leve"),CONCATENATE("R2C",'Mapa final'!$S$12),"")</f>
        <v/>
      </c>
      <c r="R21" s="154" t="str">
        <f>IF(AND('Mapa final'!$AD$11="Alta",'Mapa final'!$AF$11="Leve"),CONCATENATE("R2C",'Mapa final'!$S$11),"")</f>
        <v/>
      </c>
      <c r="S21" s="154" t="str">
        <f>IF(AND('Mapa final'!$AD$12="Alta",'Mapa final'!$AF$12="Leve"),CONCATENATE("R2C",'Mapa final'!$S$12),"")</f>
        <v/>
      </c>
      <c r="T21" s="154" t="str">
        <f>IF(AND('Mapa final'!$AD$11="Alta",'Mapa final'!$AF$11="Leve"),CONCATENATE("R2C",'Mapa final'!$S$11),"")</f>
        <v/>
      </c>
      <c r="U21" s="58" t="str">
        <f>IF(AND('Mapa final'!$AD$12="Alta",'Mapa final'!$AF$12="Leve"),CONCATENATE("R2C",'Mapa final'!$S$12),"")</f>
        <v/>
      </c>
      <c r="V21" s="44" t="str">
        <f>IF(AND('Mapa final'!$AD$11="Muy Alta",'Mapa final'!$AF$11="Leve"),CONCATENATE("R2C",'Mapa final'!$S$11),"")</f>
        <v/>
      </c>
      <c r="W21" s="153" t="str">
        <f>IF(AND('Mapa final'!$AD$12="Muy Alta",'Mapa final'!$AF$12="Leve"),CONCATENATE("R2C",'Mapa final'!$S$12),"")</f>
        <v/>
      </c>
      <c r="X21" s="153" t="str">
        <f>IF(AND('Mapa final'!$AD$11="Muy Alta",'Mapa final'!$AF$11="Leve"),CONCATENATE("R2C",'Mapa final'!$S$11),"")</f>
        <v/>
      </c>
      <c r="Y21" s="153" t="str">
        <f>IF(AND('Mapa final'!$AD$12="Muy Alta",'Mapa final'!$AF$12="Leve"),CONCATENATE("R2C",'Mapa final'!$S$12),"")</f>
        <v/>
      </c>
      <c r="Z21" s="153" t="str">
        <f>IF(AND('Mapa final'!$AD$11="Muy Alta",'Mapa final'!$AF$11="Leve"),CONCATENATE("R2C",'Mapa final'!$S$11),"")</f>
        <v/>
      </c>
      <c r="AA21" s="45" t="str">
        <f>IF(AND('Mapa final'!$AD$12="Muy Alta",'Mapa final'!$AF$12="Leve"),CONCATENATE("R2C",'Mapa final'!$S$12),"")</f>
        <v/>
      </c>
      <c r="AB21" s="44" t="str">
        <f>IF(AND('Mapa final'!$AD$11="Muy Alta",'Mapa final'!$AF$11="Leve"),CONCATENATE("R2C",'Mapa final'!$S$11),"")</f>
        <v/>
      </c>
      <c r="AC21" s="153" t="str">
        <f>IF(AND('Mapa final'!$AD$12="Muy Alta",'Mapa final'!$AF$12="Leve"),CONCATENATE("R2C",'Mapa final'!$S$12),"")</f>
        <v/>
      </c>
      <c r="AD21" s="153" t="str">
        <f>IF(AND('Mapa final'!$AD$11="Muy Alta",'Mapa final'!$AF$11="Leve"),CONCATENATE("R2C",'Mapa final'!$S$11),"")</f>
        <v/>
      </c>
      <c r="AE21" s="153" t="str">
        <f>IF(AND('Mapa final'!$AD$12="Muy Alta",'Mapa final'!$AF$12="Leve"),CONCATENATE("R2C",'Mapa final'!$S$12),"")</f>
        <v/>
      </c>
      <c r="AF21" s="153" t="str">
        <f>IF(AND('Mapa final'!$AD$11="Muy Alta",'Mapa final'!$AF$11="Leve"),CONCATENATE("R2C",'Mapa final'!$S$11),"")</f>
        <v/>
      </c>
      <c r="AG21" s="45" t="str">
        <f>IF(AND('Mapa final'!$AD$12="Muy Alta",'Mapa final'!$AF$12="Leve"),CONCATENATE("R2C",'Mapa final'!$S$12),"")</f>
        <v/>
      </c>
      <c r="AH21" s="46" t="str">
        <f>IF(AND('Mapa final'!$AD$11="Muy Alta",'Mapa final'!$AF$11="Catastrófico"),CONCATENATE("R2C",'Mapa final'!$S$11),"")</f>
        <v/>
      </c>
      <c r="AI21" s="155" t="str">
        <f>IF(AND('Mapa final'!$AD$11="Muy Alta",'Mapa final'!$AF$11="Catastrófico"),CONCATENATE("R2C",'Mapa final'!$S$11),"")</f>
        <v/>
      </c>
      <c r="AJ21" s="155" t="str">
        <f>IF(AND('Mapa final'!$AD$11="Muy Alta",'Mapa final'!$AF$11="Catastrófico"),CONCATENATE("R2C",'Mapa final'!$S$11),"")</f>
        <v/>
      </c>
      <c r="AK21" s="155" t="str">
        <f>IF(AND('Mapa final'!$AD$11="Muy Alta",'Mapa final'!$AF$11="Catastrófico"),CONCATENATE("R2C",'Mapa final'!$S$11),"")</f>
        <v/>
      </c>
      <c r="AL21" s="155" t="str">
        <f>IF(AND('Mapa final'!$AD$11="Muy Alta",'Mapa final'!$AF$11="Catastrófico"),CONCATENATE("R2C",'Mapa final'!$S$11),"")</f>
        <v/>
      </c>
      <c r="AM21" s="47" t="str">
        <f>IF(AND('Mapa final'!$AD$11="Muy Alta",'Mapa final'!$AF$11="Catastrófico"),CONCATENATE("R2C",'Mapa final'!$S$11),"")</f>
        <v/>
      </c>
      <c r="AN21" s="70"/>
      <c r="AO21" s="319"/>
      <c r="AP21" s="320"/>
      <c r="AQ21" s="320"/>
      <c r="AR21" s="320"/>
      <c r="AS21" s="320"/>
      <c r="AT21" s="32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30"/>
      <c r="C22" s="230"/>
      <c r="D22" s="231"/>
      <c r="E22" s="329"/>
      <c r="F22" s="328"/>
      <c r="G22" s="328"/>
      <c r="H22" s="328"/>
      <c r="I22" s="328"/>
      <c r="J22" s="57" t="str">
        <f>IF(AND('Mapa final'!$AD$11="Alta",'Mapa final'!$AF$11="Leve"),CONCATENATE("R2C",'Mapa final'!$S$11),"")</f>
        <v/>
      </c>
      <c r="K22" s="154" t="str">
        <f>IF(AND('Mapa final'!$AD$12="Alta",'Mapa final'!$AF$12="Leve"),CONCATENATE("R2C",'Mapa final'!$S$12),"")</f>
        <v/>
      </c>
      <c r="L22" s="154" t="str">
        <f>IF(AND('Mapa final'!$AD$11="Alta",'Mapa final'!$AF$11="Leve"),CONCATENATE("R2C",'Mapa final'!$S$11),"")</f>
        <v/>
      </c>
      <c r="M22" s="154" t="str">
        <f>IF(AND('Mapa final'!$AD$12="Alta",'Mapa final'!$AF$12="Leve"),CONCATENATE("R2C",'Mapa final'!$S$12),"")</f>
        <v/>
      </c>
      <c r="N22" s="154" t="str">
        <f>IF(AND('Mapa final'!$AD$11="Alta",'Mapa final'!$AF$11="Leve"),CONCATENATE("R2C",'Mapa final'!$S$11),"")</f>
        <v/>
      </c>
      <c r="O22" s="58" t="str">
        <f>IF(AND('Mapa final'!$AD$12="Alta",'Mapa final'!$AF$12="Leve"),CONCATENATE("R2C",'Mapa final'!$S$12),"")</f>
        <v/>
      </c>
      <c r="P22" s="57" t="str">
        <f>IF(AND('Mapa final'!$AD$11="Alta",'Mapa final'!$AF$11="Leve"),CONCATENATE("R2C",'Mapa final'!$S$11),"")</f>
        <v/>
      </c>
      <c r="Q22" s="154" t="str">
        <f>IF(AND('Mapa final'!$AD$12="Alta",'Mapa final'!$AF$12="Leve"),CONCATENATE("R2C",'Mapa final'!$S$12),"")</f>
        <v/>
      </c>
      <c r="R22" s="154" t="str">
        <f>IF(AND('Mapa final'!$AD$11="Alta",'Mapa final'!$AF$11="Leve"),CONCATENATE("R2C",'Mapa final'!$S$11),"")</f>
        <v/>
      </c>
      <c r="S22" s="154" t="str">
        <f>IF(AND('Mapa final'!$AD$12="Alta",'Mapa final'!$AF$12="Leve"),CONCATENATE("R2C",'Mapa final'!$S$12),"")</f>
        <v/>
      </c>
      <c r="T22" s="154" t="str">
        <f>IF(AND('Mapa final'!$AD$11="Alta",'Mapa final'!$AF$11="Leve"),CONCATENATE("R2C",'Mapa final'!$S$11),"")</f>
        <v/>
      </c>
      <c r="U22" s="58" t="str">
        <f>IF(AND('Mapa final'!$AD$12="Alta",'Mapa final'!$AF$12="Leve"),CONCATENATE("R2C",'Mapa final'!$S$12),"")</f>
        <v/>
      </c>
      <c r="V22" s="44" t="str">
        <f>IF(AND('Mapa final'!$AD$11="Muy Alta",'Mapa final'!$AF$11="Leve"),CONCATENATE("R2C",'Mapa final'!$S$11),"")</f>
        <v/>
      </c>
      <c r="W22" s="153" t="str">
        <f>IF(AND('Mapa final'!$AD$12="Muy Alta",'Mapa final'!$AF$12="Leve"),CONCATENATE("R2C",'Mapa final'!$S$12),"")</f>
        <v/>
      </c>
      <c r="X22" s="153" t="str">
        <f>IF(AND('Mapa final'!$AD$11="Muy Alta",'Mapa final'!$AF$11="Leve"),CONCATENATE("R2C",'Mapa final'!$S$11),"")</f>
        <v/>
      </c>
      <c r="Y22" s="153" t="str">
        <f>IF(AND('Mapa final'!$AD$12="Muy Alta",'Mapa final'!$AF$12="Leve"),CONCATENATE("R2C",'Mapa final'!$S$12),"")</f>
        <v/>
      </c>
      <c r="Z22" s="153" t="str">
        <f>IF(AND('Mapa final'!$AD$11="Muy Alta",'Mapa final'!$AF$11="Leve"),CONCATENATE("R2C",'Mapa final'!$S$11),"")</f>
        <v/>
      </c>
      <c r="AA22" s="45" t="str">
        <f>IF(AND('Mapa final'!$AD$12="Muy Alta",'Mapa final'!$AF$12="Leve"),CONCATENATE("R2C",'Mapa final'!$S$12),"")</f>
        <v/>
      </c>
      <c r="AB22" s="44" t="str">
        <f>IF(AND('Mapa final'!$AD$11="Muy Alta",'Mapa final'!$AF$11="Leve"),CONCATENATE("R2C",'Mapa final'!$S$11),"")</f>
        <v/>
      </c>
      <c r="AC22" s="153" t="str">
        <f>IF(AND('Mapa final'!$AD$12="Muy Alta",'Mapa final'!$AF$12="Leve"),CONCATENATE("R2C",'Mapa final'!$S$12),"")</f>
        <v/>
      </c>
      <c r="AD22" s="153" t="str">
        <f>IF(AND('Mapa final'!$AD$11="Muy Alta",'Mapa final'!$AF$11="Leve"),CONCATENATE("R2C",'Mapa final'!$S$11),"")</f>
        <v/>
      </c>
      <c r="AE22" s="153" t="str">
        <f>IF(AND('Mapa final'!$AD$12="Muy Alta",'Mapa final'!$AF$12="Leve"),CONCATENATE("R2C",'Mapa final'!$S$12),"")</f>
        <v/>
      </c>
      <c r="AF22" s="153" t="str">
        <f>IF(AND('Mapa final'!$AD$11="Muy Alta",'Mapa final'!$AF$11="Leve"),CONCATENATE("R2C",'Mapa final'!$S$11),"")</f>
        <v/>
      </c>
      <c r="AG22" s="45" t="str">
        <f>IF(AND('Mapa final'!$AD$12="Muy Alta",'Mapa final'!$AF$12="Leve"),CONCATENATE("R2C",'Mapa final'!$S$12),"")</f>
        <v/>
      </c>
      <c r="AH22" s="46" t="str">
        <f>IF(AND('Mapa final'!$AD$11="Muy Alta",'Mapa final'!$AF$11="Catastrófico"),CONCATENATE("R2C",'Mapa final'!$S$11),"")</f>
        <v/>
      </c>
      <c r="AI22" s="155" t="str">
        <f>IF(AND('Mapa final'!$AD$11="Muy Alta",'Mapa final'!$AF$11="Catastrófico"),CONCATENATE("R2C",'Mapa final'!$S$11),"")</f>
        <v/>
      </c>
      <c r="AJ22" s="155" t="str">
        <f>IF(AND('Mapa final'!$AD$11="Muy Alta",'Mapa final'!$AF$11="Catastrófico"),CONCATENATE("R2C",'Mapa final'!$S$11),"")</f>
        <v/>
      </c>
      <c r="AK22" s="155" t="str">
        <f>IF(AND('Mapa final'!$AD$11="Muy Alta",'Mapa final'!$AF$11="Catastrófico"),CONCATENATE("R2C",'Mapa final'!$S$11),"")</f>
        <v/>
      </c>
      <c r="AL22" s="155" t="str">
        <f>IF(AND('Mapa final'!$AD$11="Muy Alta",'Mapa final'!$AF$11="Catastrófico"),CONCATENATE("R2C",'Mapa final'!$S$11),"")</f>
        <v/>
      </c>
      <c r="AM22" s="47" t="str">
        <f>IF(AND('Mapa final'!$AD$11="Muy Alta",'Mapa final'!$AF$11="Catastrófico"),CONCATENATE("R2C",'Mapa final'!$S$11),"")</f>
        <v/>
      </c>
      <c r="AN22" s="70"/>
      <c r="AO22" s="319"/>
      <c r="AP22" s="320"/>
      <c r="AQ22" s="320"/>
      <c r="AR22" s="320"/>
      <c r="AS22" s="320"/>
      <c r="AT22" s="321"/>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30"/>
      <c r="C23" s="230"/>
      <c r="D23" s="231"/>
      <c r="E23" s="329"/>
      <c r="F23" s="328"/>
      <c r="G23" s="328"/>
      <c r="H23" s="328"/>
      <c r="I23" s="328"/>
      <c r="J23" s="57" t="str">
        <f>IF(AND('Mapa final'!$AD$11="Alta",'Mapa final'!$AF$11="Leve"),CONCATENATE("R2C",'Mapa final'!$S$11),"")</f>
        <v/>
      </c>
      <c r="K23" s="154" t="str">
        <f>IF(AND('Mapa final'!$AD$12="Alta",'Mapa final'!$AF$12="Leve"),CONCATENATE("R2C",'Mapa final'!$S$12),"")</f>
        <v/>
      </c>
      <c r="L23" s="154" t="str">
        <f>IF(AND('Mapa final'!$AD$11="Alta",'Mapa final'!$AF$11="Leve"),CONCATENATE("R2C",'Mapa final'!$S$11),"")</f>
        <v/>
      </c>
      <c r="M23" s="154" t="str">
        <f>IF(AND('Mapa final'!$AD$12="Alta",'Mapa final'!$AF$12="Leve"),CONCATENATE("R2C",'Mapa final'!$S$12),"")</f>
        <v/>
      </c>
      <c r="N23" s="154" t="str">
        <f>IF(AND('Mapa final'!$AD$11="Alta",'Mapa final'!$AF$11="Leve"),CONCATENATE("R2C",'Mapa final'!$S$11),"")</f>
        <v/>
      </c>
      <c r="O23" s="58" t="str">
        <f>IF(AND('Mapa final'!$AD$12="Alta",'Mapa final'!$AF$12="Leve"),CONCATENATE("R2C",'Mapa final'!$S$12),"")</f>
        <v/>
      </c>
      <c r="P23" s="57" t="str">
        <f>IF(AND('Mapa final'!$AD$11="Alta",'Mapa final'!$AF$11="Leve"),CONCATENATE("R2C",'Mapa final'!$S$11),"")</f>
        <v/>
      </c>
      <c r="Q23" s="154" t="str">
        <f>IF(AND('Mapa final'!$AD$12="Alta",'Mapa final'!$AF$12="Leve"),CONCATENATE("R2C",'Mapa final'!$S$12),"")</f>
        <v/>
      </c>
      <c r="R23" s="154" t="str">
        <f>IF(AND('Mapa final'!$AD$11="Alta",'Mapa final'!$AF$11="Leve"),CONCATENATE("R2C",'Mapa final'!$S$11),"")</f>
        <v/>
      </c>
      <c r="S23" s="154" t="str">
        <f>IF(AND('Mapa final'!$AD$12="Alta",'Mapa final'!$AF$12="Leve"),CONCATENATE("R2C",'Mapa final'!$S$12),"")</f>
        <v/>
      </c>
      <c r="T23" s="154" t="str">
        <f>IF(AND('Mapa final'!$AD$11="Alta",'Mapa final'!$AF$11="Leve"),CONCATENATE("R2C",'Mapa final'!$S$11),"")</f>
        <v/>
      </c>
      <c r="U23" s="58" t="str">
        <f>IF(AND('Mapa final'!$AD$12="Alta",'Mapa final'!$AF$12="Leve"),CONCATENATE("R2C",'Mapa final'!$S$12),"")</f>
        <v/>
      </c>
      <c r="V23" s="44" t="str">
        <f>IF(AND('Mapa final'!$AD$11="Muy Alta",'Mapa final'!$AF$11="Leve"),CONCATENATE("R2C",'Mapa final'!$S$11),"")</f>
        <v/>
      </c>
      <c r="W23" s="153" t="str">
        <f>IF(AND('Mapa final'!$AD$12="Muy Alta",'Mapa final'!$AF$12="Leve"),CONCATENATE("R2C",'Mapa final'!$S$12),"")</f>
        <v/>
      </c>
      <c r="X23" s="153" t="str">
        <f>IF(AND('Mapa final'!$AD$11="Muy Alta",'Mapa final'!$AF$11="Leve"),CONCATENATE("R2C",'Mapa final'!$S$11),"")</f>
        <v/>
      </c>
      <c r="Y23" s="153" t="str">
        <f>IF(AND('Mapa final'!$AD$12="Muy Alta",'Mapa final'!$AF$12="Leve"),CONCATENATE("R2C",'Mapa final'!$S$12),"")</f>
        <v/>
      </c>
      <c r="Z23" s="153" t="str">
        <f>IF(AND('Mapa final'!$AD$11="Muy Alta",'Mapa final'!$AF$11="Leve"),CONCATENATE("R2C",'Mapa final'!$S$11),"")</f>
        <v/>
      </c>
      <c r="AA23" s="45" t="str">
        <f>IF(AND('Mapa final'!$AD$12="Muy Alta",'Mapa final'!$AF$12="Leve"),CONCATENATE("R2C",'Mapa final'!$S$12),"")</f>
        <v/>
      </c>
      <c r="AB23" s="44" t="str">
        <f>IF(AND('Mapa final'!$AD$11="Muy Alta",'Mapa final'!$AF$11="Leve"),CONCATENATE("R2C",'Mapa final'!$S$11),"")</f>
        <v/>
      </c>
      <c r="AC23" s="153" t="str">
        <f>IF(AND('Mapa final'!$AD$12="Muy Alta",'Mapa final'!$AF$12="Leve"),CONCATENATE("R2C",'Mapa final'!$S$12),"")</f>
        <v/>
      </c>
      <c r="AD23" s="153" t="str">
        <f>IF(AND('Mapa final'!$AD$11="Muy Alta",'Mapa final'!$AF$11="Leve"),CONCATENATE("R2C",'Mapa final'!$S$11),"")</f>
        <v/>
      </c>
      <c r="AE23" s="153" t="str">
        <f>IF(AND('Mapa final'!$AD$12="Muy Alta",'Mapa final'!$AF$12="Leve"),CONCATENATE("R2C",'Mapa final'!$S$12),"")</f>
        <v/>
      </c>
      <c r="AF23" s="153" t="str">
        <f>IF(AND('Mapa final'!$AD$11="Muy Alta",'Mapa final'!$AF$11="Leve"),CONCATENATE("R2C",'Mapa final'!$S$11),"")</f>
        <v/>
      </c>
      <c r="AG23" s="45" t="str">
        <f>IF(AND('Mapa final'!$AD$12="Muy Alta",'Mapa final'!$AF$12="Leve"),CONCATENATE("R2C",'Mapa final'!$S$12),"")</f>
        <v/>
      </c>
      <c r="AH23" s="46" t="str">
        <f>IF(AND('Mapa final'!$AD$11="Muy Alta",'Mapa final'!$AF$11="Catastrófico"),CONCATENATE("R2C",'Mapa final'!$S$11),"")</f>
        <v/>
      </c>
      <c r="AI23" s="155" t="str">
        <f>IF(AND('Mapa final'!$AD$11="Muy Alta",'Mapa final'!$AF$11="Catastrófico"),CONCATENATE("R2C",'Mapa final'!$S$11),"")</f>
        <v/>
      </c>
      <c r="AJ23" s="155" t="str">
        <f>IF(AND('Mapa final'!$AD$11="Muy Alta",'Mapa final'!$AF$11="Catastrófico"),CONCATENATE("R2C",'Mapa final'!$S$11),"")</f>
        <v/>
      </c>
      <c r="AK23" s="155" t="str">
        <f>IF(AND('Mapa final'!$AD$11="Muy Alta",'Mapa final'!$AF$11="Catastrófico"),CONCATENATE("R2C",'Mapa final'!$S$11),"")</f>
        <v/>
      </c>
      <c r="AL23" s="155" t="str">
        <f>IF(AND('Mapa final'!$AD$11="Muy Alta",'Mapa final'!$AF$11="Catastrófico"),CONCATENATE("R2C",'Mapa final'!$S$11),"")</f>
        <v/>
      </c>
      <c r="AM23" s="47" t="str">
        <f>IF(AND('Mapa final'!$AD$11="Muy Alta",'Mapa final'!$AF$11="Catastrófico"),CONCATENATE("R2C",'Mapa final'!$S$11),"")</f>
        <v/>
      </c>
      <c r="AN23" s="70"/>
      <c r="AO23" s="319"/>
      <c r="AP23" s="320"/>
      <c r="AQ23" s="320"/>
      <c r="AR23" s="320"/>
      <c r="AS23" s="320"/>
      <c r="AT23" s="32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30"/>
      <c r="C24" s="230"/>
      <c r="D24" s="231"/>
      <c r="E24" s="329"/>
      <c r="F24" s="328"/>
      <c r="G24" s="328"/>
      <c r="H24" s="328"/>
      <c r="I24" s="328"/>
      <c r="J24" s="57" t="str">
        <f>IF(AND('Mapa final'!$AD$11="Alta",'Mapa final'!$AF$11="Leve"),CONCATENATE("R2C",'Mapa final'!$S$11),"")</f>
        <v/>
      </c>
      <c r="K24" s="154" t="str">
        <f>IF(AND('Mapa final'!$AD$12="Alta",'Mapa final'!$AF$12="Leve"),CONCATENATE("R2C",'Mapa final'!$S$12),"")</f>
        <v/>
      </c>
      <c r="L24" s="154" t="str">
        <f>IF(AND('Mapa final'!$AD$11="Alta",'Mapa final'!$AF$11="Leve"),CONCATENATE("R2C",'Mapa final'!$S$11),"")</f>
        <v/>
      </c>
      <c r="M24" s="154" t="str">
        <f>IF(AND('Mapa final'!$AD$12="Alta",'Mapa final'!$AF$12="Leve"),CONCATENATE("R2C",'Mapa final'!$S$12),"")</f>
        <v/>
      </c>
      <c r="N24" s="154" t="str">
        <f>IF(AND('Mapa final'!$AD$11="Alta",'Mapa final'!$AF$11="Leve"),CONCATENATE("R2C",'Mapa final'!$S$11),"")</f>
        <v/>
      </c>
      <c r="O24" s="58" t="str">
        <f>IF(AND('Mapa final'!$AD$12="Alta",'Mapa final'!$AF$12="Leve"),CONCATENATE("R2C",'Mapa final'!$S$12),"")</f>
        <v/>
      </c>
      <c r="P24" s="57" t="str">
        <f>IF(AND('Mapa final'!$AD$11="Alta",'Mapa final'!$AF$11="Leve"),CONCATENATE("R2C",'Mapa final'!$S$11),"")</f>
        <v/>
      </c>
      <c r="Q24" s="154" t="str">
        <f>IF(AND('Mapa final'!$AD$12="Alta",'Mapa final'!$AF$12="Leve"),CONCATENATE("R2C",'Mapa final'!$S$12),"")</f>
        <v/>
      </c>
      <c r="R24" s="154" t="str">
        <f>IF(AND('Mapa final'!$AD$11="Alta",'Mapa final'!$AF$11="Leve"),CONCATENATE("R2C",'Mapa final'!$S$11),"")</f>
        <v/>
      </c>
      <c r="S24" s="154" t="str">
        <f>IF(AND('Mapa final'!$AD$12="Alta",'Mapa final'!$AF$12="Leve"),CONCATENATE("R2C",'Mapa final'!$S$12),"")</f>
        <v/>
      </c>
      <c r="T24" s="154" t="str">
        <f>IF(AND('Mapa final'!$AD$11="Alta",'Mapa final'!$AF$11="Leve"),CONCATENATE("R2C",'Mapa final'!$S$11),"")</f>
        <v/>
      </c>
      <c r="U24" s="58" t="str">
        <f>IF(AND('Mapa final'!$AD$12="Alta",'Mapa final'!$AF$12="Leve"),CONCATENATE("R2C",'Mapa final'!$S$12),"")</f>
        <v/>
      </c>
      <c r="V24" s="44" t="str">
        <f>IF(AND('Mapa final'!$AD$11="Muy Alta",'Mapa final'!$AF$11="Leve"),CONCATENATE("R2C",'Mapa final'!$S$11),"")</f>
        <v/>
      </c>
      <c r="W24" s="153" t="str">
        <f>IF(AND('Mapa final'!$AD$12="Muy Alta",'Mapa final'!$AF$12="Leve"),CONCATENATE("R2C",'Mapa final'!$S$12),"")</f>
        <v/>
      </c>
      <c r="X24" s="153" t="str">
        <f>IF(AND('Mapa final'!$AD$11="Muy Alta",'Mapa final'!$AF$11="Leve"),CONCATENATE("R2C",'Mapa final'!$S$11),"")</f>
        <v/>
      </c>
      <c r="Y24" s="153" t="str">
        <f>IF(AND('Mapa final'!$AD$12="Muy Alta",'Mapa final'!$AF$12="Leve"),CONCATENATE("R2C",'Mapa final'!$S$12),"")</f>
        <v/>
      </c>
      <c r="Z24" s="153" t="str">
        <f>IF(AND('Mapa final'!$AD$11="Muy Alta",'Mapa final'!$AF$11="Leve"),CONCATENATE("R2C",'Mapa final'!$S$11),"")</f>
        <v/>
      </c>
      <c r="AA24" s="45" t="str">
        <f>IF(AND('Mapa final'!$AD$12="Muy Alta",'Mapa final'!$AF$12="Leve"),CONCATENATE("R2C",'Mapa final'!$S$12),"")</f>
        <v/>
      </c>
      <c r="AB24" s="44" t="str">
        <f>IF(AND('Mapa final'!$AD$11="Muy Alta",'Mapa final'!$AF$11="Leve"),CONCATENATE("R2C",'Mapa final'!$S$11),"")</f>
        <v/>
      </c>
      <c r="AC24" s="153" t="str">
        <f>IF(AND('Mapa final'!$AD$12="Muy Alta",'Mapa final'!$AF$12="Leve"),CONCATENATE("R2C",'Mapa final'!$S$12),"")</f>
        <v/>
      </c>
      <c r="AD24" s="153" t="str">
        <f>IF(AND('Mapa final'!$AD$11="Muy Alta",'Mapa final'!$AF$11="Leve"),CONCATENATE("R2C",'Mapa final'!$S$11),"")</f>
        <v/>
      </c>
      <c r="AE24" s="153" t="str">
        <f>IF(AND('Mapa final'!$AD$12="Muy Alta",'Mapa final'!$AF$12="Leve"),CONCATENATE("R2C",'Mapa final'!$S$12),"")</f>
        <v/>
      </c>
      <c r="AF24" s="153" t="str">
        <f>IF(AND('Mapa final'!$AD$11="Muy Alta",'Mapa final'!$AF$11="Leve"),CONCATENATE("R2C",'Mapa final'!$S$11),"")</f>
        <v/>
      </c>
      <c r="AG24" s="45" t="str">
        <f>IF(AND('Mapa final'!$AD$12="Muy Alta",'Mapa final'!$AF$12="Leve"),CONCATENATE("R2C",'Mapa final'!$S$12),"")</f>
        <v/>
      </c>
      <c r="AH24" s="46" t="str">
        <f>IF(AND('Mapa final'!$AD$11="Muy Alta",'Mapa final'!$AF$11="Catastrófico"),CONCATENATE("R2C",'Mapa final'!$S$11),"")</f>
        <v/>
      </c>
      <c r="AI24" s="155" t="str">
        <f>IF(AND('Mapa final'!$AD$11="Muy Alta",'Mapa final'!$AF$11="Catastrófico"),CONCATENATE("R2C",'Mapa final'!$S$11),"")</f>
        <v/>
      </c>
      <c r="AJ24" s="155" t="str">
        <f>IF(AND('Mapa final'!$AD$11="Muy Alta",'Mapa final'!$AF$11="Catastrófico"),CONCATENATE("R2C",'Mapa final'!$S$11),"")</f>
        <v/>
      </c>
      <c r="AK24" s="155" t="str">
        <f>IF(AND('Mapa final'!$AD$11="Muy Alta",'Mapa final'!$AF$11="Catastrófico"),CONCATENATE("R2C",'Mapa final'!$S$11),"")</f>
        <v/>
      </c>
      <c r="AL24" s="155" t="str">
        <f>IF(AND('Mapa final'!$AD$11="Muy Alta",'Mapa final'!$AF$11="Catastrófico"),CONCATENATE("R2C",'Mapa final'!$S$11),"")</f>
        <v/>
      </c>
      <c r="AM24" s="47" t="str">
        <f>IF(AND('Mapa final'!$AD$11="Muy Alta",'Mapa final'!$AF$11="Catastrófico"),CONCATENATE("R2C",'Mapa final'!$S$11),"")</f>
        <v/>
      </c>
      <c r="AN24" s="70"/>
      <c r="AO24" s="319"/>
      <c r="AP24" s="320"/>
      <c r="AQ24" s="320"/>
      <c r="AR24" s="320"/>
      <c r="AS24" s="320"/>
      <c r="AT24" s="32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30"/>
      <c r="C25" s="230"/>
      <c r="D25" s="231"/>
      <c r="E25" s="330"/>
      <c r="F25" s="331"/>
      <c r="G25" s="331"/>
      <c r="H25" s="331"/>
      <c r="I25" s="331"/>
      <c r="J25" s="59" t="str">
        <f>IF(AND('Mapa final'!$AD$11="Alta",'Mapa final'!$AF$11="Leve"),CONCATENATE("R2C",'Mapa final'!$S$11),"")</f>
        <v/>
      </c>
      <c r="K25" s="60" t="str">
        <f>IF(AND('Mapa final'!$AD$12="Alta",'Mapa final'!$AF$12="Leve"),CONCATENATE("R2C",'Mapa final'!$S$12),"")</f>
        <v/>
      </c>
      <c r="L25" s="60" t="str">
        <f>IF(AND('Mapa final'!$AD$11="Alta",'Mapa final'!$AF$11="Leve"),CONCATENATE("R2C",'Mapa final'!$S$11),"")</f>
        <v/>
      </c>
      <c r="M25" s="60" t="str">
        <f>IF(AND('Mapa final'!$AD$12="Alta",'Mapa final'!$AF$12="Leve"),CONCATENATE("R2C",'Mapa final'!$S$12),"")</f>
        <v/>
      </c>
      <c r="N25" s="60" t="str">
        <f>IF(AND('Mapa final'!$AD$11="Alta",'Mapa final'!$AF$11="Leve"),CONCATENATE("R2C",'Mapa final'!$S$11),"")</f>
        <v/>
      </c>
      <c r="O25" s="61" t="str">
        <f>IF(AND('Mapa final'!$AD$12="Alta",'Mapa final'!$AF$12="Leve"),CONCATENATE("R2C",'Mapa final'!$S$12),"")</f>
        <v/>
      </c>
      <c r="P25" s="59" t="str">
        <f>IF(AND('Mapa final'!$AD$11="Alta",'Mapa final'!$AF$11="Leve"),CONCATENATE("R2C",'Mapa final'!$S$11),"")</f>
        <v/>
      </c>
      <c r="Q25" s="60" t="str">
        <f>IF(AND('Mapa final'!$AD$12="Alta",'Mapa final'!$AF$12="Leve"),CONCATENATE("R2C",'Mapa final'!$S$12),"")</f>
        <v/>
      </c>
      <c r="R25" s="60" t="str">
        <f>IF(AND('Mapa final'!$AD$11="Alta",'Mapa final'!$AF$11="Leve"),CONCATENATE("R2C",'Mapa final'!$S$11),"")</f>
        <v/>
      </c>
      <c r="S25" s="60" t="str">
        <f>IF(AND('Mapa final'!$AD$12="Alta",'Mapa final'!$AF$12="Leve"),CONCATENATE("R2C",'Mapa final'!$S$12),"")</f>
        <v/>
      </c>
      <c r="T25" s="60" t="str">
        <f>IF(AND('Mapa final'!$AD$11="Alta",'Mapa final'!$AF$11="Leve"),CONCATENATE("R2C",'Mapa final'!$S$11),"")</f>
        <v/>
      </c>
      <c r="U25" s="61" t="str">
        <f>IF(AND('Mapa final'!$AD$12="Alta",'Mapa final'!$AF$12="Leve"),CONCATENATE("R2C",'Mapa final'!$S$12),"")</f>
        <v/>
      </c>
      <c r="V25" s="48" t="str">
        <f>IF(AND('Mapa final'!$AD$11="Muy Alta",'Mapa final'!$AF$11="Leve"),CONCATENATE("R2C",'Mapa final'!$S$11),"")</f>
        <v/>
      </c>
      <c r="W25" s="49" t="str">
        <f>IF(AND('Mapa final'!$AD$12="Muy Alta",'Mapa final'!$AF$12="Leve"),CONCATENATE("R2C",'Mapa final'!$S$12),"")</f>
        <v/>
      </c>
      <c r="X25" s="49" t="str">
        <f>IF(AND('Mapa final'!$AD$11="Muy Alta",'Mapa final'!$AF$11="Leve"),CONCATENATE("R2C",'Mapa final'!$S$11),"")</f>
        <v/>
      </c>
      <c r="Y25" s="49" t="str">
        <f>IF(AND('Mapa final'!$AD$12="Muy Alta",'Mapa final'!$AF$12="Leve"),CONCATENATE("R2C",'Mapa final'!$S$12),"")</f>
        <v/>
      </c>
      <c r="Z25" s="49" t="str">
        <f>IF(AND('Mapa final'!$AD$11="Muy Alta",'Mapa final'!$AF$11="Leve"),CONCATENATE("R2C",'Mapa final'!$S$11),"")</f>
        <v/>
      </c>
      <c r="AA25" s="50" t="str">
        <f>IF(AND('Mapa final'!$AD$12="Muy Alta",'Mapa final'!$AF$12="Leve"),CONCATENATE("R2C",'Mapa final'!$S$12),"")</f>
        <v/>
      </c>
      <c r="AB25" s="48" t="str">
        <f>IF(AND('Mapa final'!$AD$11="Muy Alta",'Mapa final'!$AF$11="Leve"),CONCATENATE("R2C",'Mapa final'!$S$11),"")</f>
        <v/>
      </c>
      <c r="AC25" s="49" t="str">
        <f>IF(AND('Mapa final'!$AD$12="Muy Alta",'Mapa final'!$AF$12="Leve"),CONCATENATE("R2C",'Mapa final'!$S$12),"")</f>
        <v/>
      </c>
      <c r="AD25" s="49" t="str">
        <f>IF(AND('Mapa final'!$AD$11="Muy Alta",'Mapa final'!$AF$11="Leve"),CONCATENATE("R2C",'Mapa final'!$S$11),"")</f>
        <v/>
      </c>
      <c r="AE25" s="49" t="str">
        <f>IF(AND('Mapa final'!$AD$12="Muy Alta",'Mapa final'!$AF$12="Leve"),CONCATENATE("R2C",'Mapa final'!$S$12),"")</f>
        <v/>
      </c>
      <c r="AF25" s="49" t="str">
        <f>IF(AND('Mapa final'!$AD$11="Muy Alta",'Mapa final'!$AF$11="Leve"),CONCATENATE("R2C",'Mapa final'!$S$11),"")</f>
        <v/>
      </c>
      <c r="AG25" s="50" t="str">
        <f>IF(AND('Mapa final'!$AD$12="Muy Alta",'Mapa final'!$AF$12="Leve"),CONCATENATE("R2C",'Mapa final'!$S$12),"")</f>
        <v/>
      </c>
      <c r="AH25" s="51" t="str">
        <f>IF(AND('Mapa final'!$AD$11="Muy Alta",'Mapa final'!$AF$11="Catastrófico"),CONCATENATE("R2C",'Mapa final'!$S$11),"")</f>
        <v/>
      </c>
      <c r="AI25" s="52" t="str">
        <f>IF(AND('Mapa final'!$AD$11="Muy Alta",'Mapa final'!$AF$11="Catastrófico"),CONCATENATE("R2C",'Mapa final'!$S$11),"")</f>
        <v/>
      </c>
      <c r="AJ25" s="52" t="str">
        <f>IF(AND('Mapa final'!$AD$11="Muy Alta",'Mapa final'!$AF$11="Catastrófico"),CONCATENATE("R2C",'Mapa final'!$S$11),"")</f>
        <v/>
      </c>
      <c r="AK25" s="52" t="str">
        <f>IF(AND('Mapa final'!$AD$11="Muy Alta",'Mapa final'!$AF$11="Catastrófico"),CONCATENATE("R2C",'Mapa final'!$S$11),"")</f>
        <v/>
      </c>
      <c r="AL25" s="52" t="str">
        <f>IF(AND('Mapa final'!$AD$11="Muy Alta",'Mapa final'!$AF$11="Catastrófico"),CONCATENATE("R2C",'Mapa final'!$S$11),"")</f>
        <v/>
      </c>
      <c r="AM25" s="53" t="str">
        <f>IF(AND('Mapa final'!$AD$11="Muy Alta",'Mapa final'!$AF$11="Catastrófico"),CONCATENATE("R2C",'Mapa final'!$S$11),"")</f>
        <v/>
      </c>
      <c r="AN25" s="70"/>
      <c r="AO25" s="322"/>
      <c r="AP25" s="323"/>
      <c r="AQ25" s="323"/>
      <c r="AR25" s="323"/>
      <c r="AS25" s="323"/>
      <c r="AT25" s="324"/>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30"/>
      <c r="C26" s="230"/>
      <c r="D26" s="231"/>
      <c r="E26" s="325" t="s">
        <v>160</v>
      </c>
      <c r="F26" s="326"/>
      <c r="G26" s="326"/>
      <c r="H26" s="326"/>
      <c r="I26" s="343"/>
      <c r="J26" s="54" t="str">
        <f>IF(AND('Mapa final'!$AD$11="Alta",'Mapa final'!$AF$11="Leve"),CONCATENATE("R2C",'Mapa final'!$S$11),"")</f>
        <v/>
      </c>
      <c r="K26" s="55" t="str">
        <f>IF(AND('Mapa final'!$AD$12="Alta",'Mapa final'!$AF$12="Leve"),CONCATENATE("R2C",'Mapa final'!$S$12),"")</f>
        <v/>
      </c>
      <c r="L26" s="55" t="str">
        <f>IF(AND('Mapa final'!$AD$11="Alta",'Mapa final'!$AF$11="Leve"),CONCATENATE("R2C",'Mapa final'!$S$11),"")</f>
        <v/>
      </c>
      <c r="M26" s="55" t="str">
        <f>IF(AND('Mapa final'!$AD$12="Alta",'Mapa final'!$AF$12="Leve"),CONCATENATE("R2C",'Mapa final'!$S$12),"")</f>
        <v/>
      </c>
      <c r="N26" s="55" t="str">
        <f>IF(AND('Mapa final'!$AD$11="Alta",'Mapa final'!$AF$11="Leve"),CONCATENATE("R2C",'Mapa final'!$S$11),"")</f>
        <v/>
      </c>
      <c r="O26" s="56" t="str">
        <f>IF(AND('Mapa final'!$AD$12="Alta",'Mapa final'!$AF$12="Leve"),CONCATENATE("R2C",'Mapa final'!$S$12),"")</f>
        <v/>
      </c>
      <c r="P26" s="54" t="str">
        <f>IF(AND('Mapa final'!$AD$11="Alta",'Mapa final'!$AF$11="Leve"),CONCATENATE("R2C",'Mapa final'!$S$11),"")</f>
        <v/>
      </c>
      <c r="Q26" s="55" t="str">
        <f>IF(AND('Mapa final'!$AD$12="Alta",'Mapa final'!$AF$12="Leve"),CONCATENATE("R2C",'Mapa final'!$S$12),"")</f>
        <v/>
      </c>
      <c r="R26" s="55" t="str">
        <f>IF(AND('Mapa final'!$AD$11="Alta",'Mapa final'!$AF$11="Leve"),CONCATENATE("R2C",'Mapa final'!$S$11),"")</f>
        <v/>
      </c>
      <c r="S26" s="55" t="str">
        <f>IF(AND('Mapa final'!$AD$12="Alta",'Mapa final'!$AF$12="Leve"),CONCATENATE("R2C",'Mapa final'!$S$12),"")</f>
        <v/>
      </c>
      <c r="T26" s="55" t="str">
        <f>IF(AND('Mapa final'!$AD$11="Alta",'Mapa final'!$AF$11="Leve"),CONCATENATE("R2C",'Mapa final'!$S$11),"")</f>
        <v/>
      </c>
      <c r="U26" s="56" t="str">
        <f>IF(AND('Mapa final'!$AD$12="Alta",'Mapa final'!$AF$12="Leve"),CONCATENATE("R2C",'Mapa final'!$S$12),"")</f>
        <v/>
      </c>
      <c r="V26" s="54" t="str">
        <f>IF(AND('Mapa final'!$AD$11="Alta",'Mapa final'!$AF$11="Leve"),CONCATENATE("R2C",'Mapa final'!$S$11),"")</f>
        <v/>
      </c>
      <c r="W26" s="55" t="str">
        <f>IF(AND('Mapa final'!$AD$12="Alta",'Mapa final'!$AF$12="Leve"),CONCATENATE("R2C",'Mapa final'!$S$12),"")</f>
        <v/>
      </c>
      <c r="X26" s="55" t="str">
        <f>IF(AND('Mapa final'!$AD$11="Alta",'Mapa final'!$AF$11="Leve"),CONCATENATE("R2C",'Mapa final'!$S$11),"")</f>
        <v/>
      </c>
      <c r="Y26" s="55" t="str">
        <f>IF(AND('Mapa final'!$AD$12="Alta",'Mapa final'!$AF$12="Leve"),CONCATENATE("R2C",'Mapa final'!$S$12),"")</f>
        <v/>
      </c>
      <c r="Z26" s="55" t="str">
        <f>IF(AND('Mapa final'!$AD$11="Alta",'Mapa final'!$AF$11="Leve"),CONCATENATE("R2C",'Mapa final'!$S$11),"")</f>
        <v/>
      </c>
      <c r="AA26" s="56" t="str">
        <f>IF(AND('Mapa final'!$AD$12="Alta",'Mapa final'!$AF$12="Leve"),CONCATENATE("R2C",'Mapa final'!$S$12),"")</f>
        <v/>
      </c>
      <c r="AB26" s="38" t="str">
        <f>IF(AND('Mapa final'!$AD$11="Muy Alta",'Mapa final'!$AF$11="Leve"),CONCATENATE("R2C",'Mapa final'!$S$11),"")</f>
        <v/>
      </c>
      <c r="AC26" s="39" t="str">
        <f>IF(AND('Mapa final'!$AD$12="Muy Alta",'Mapa final'!$AF$12="Leve"),CONCATENATE("R2C",'Mapa final'!$S$12),"")</f>
        <v/>
      </c>
      <c r="AD26" s="39" t="str">
        <f>IF(AND('Mapa final'!$AD$11="Muy Alta",'Mapa final'!$AF$11="Leve"),CONCATENATE("R2C",'Mapa final'!$S$11),"")</f>
        <v/>
      </c>
      <c r="AE26" s="39" t="str">
        <f>IF(AND('Mapa final'!$AD$12="Muy Alta",'Mapa final'!$AF$12="Leve"),CONCATENATE("R2C",'Mapa final'!$S$12),"")</f>
        <v/>
      </c>
      <c r="AF26" s="39" t="str">
        <f>IF(AND('Mapa final'!$AD$11="Muy Alta",'Mapa final'!$AF$11="Leve"),CONCATENATE("R2C",'Mapa final'!$S$11),"")</f>
        <v/>
      </c>
      <c r="AG26" s="40" t="str">
        <f>IF(AND('Mapa final'!$AD$12="Muy Alta",'Mapa final'!$AF$12="Leve"),CONCATENATE("R2C",'Mapa final'!$S$12),"")</f>
        <v/>
      </c>
      <c r="AH26" s="41" t="str">
        <f>IF(AND('Mapa final'!$AD$11="Muy Alta",'Mapa final'!$AF$11="Catastrófico"),CONCATENATE("R2C",'Mapa final'!$S$11),"")</f>
        <v/>
      </c>
      <c r="AI26" s="42" t="str">
        <f>IF(AND('Mapa final'!$AD$11="Muy Alta",'Mapa final'!$AF$11="Catastrófico"),CONCATENATE("R2C",'Mapa final'!$S$11),"")</f>
        <v/>
      </c>
      <c r="AJ26" s="42" t="str">
        <f>IF(AND('Mapa final'!$AD$11="Muy Alta",'Mapa final'!$AF$11="Catastrófico"),CONCATENATE("R2C",'Mapa final'!$S$11),"")</f>
        <v/>
      </c>
      <c r="AK26" s="42" t="str">
        <f>IF(AND('Mapa final'!$AD$11="Muy Alta",'Mapa final'!$AF$11="Catastrófico"),CONCATENATE("R2C",'Mapa final'!$S$11),"")</f>
        <v/>
      </c>
      <c r="AL26" s="42" t="str">
        <f>IF(AND('Mapa final'!$AD$11="Muy Alta",'Mapa final'!$AF$11="Catastrófico"),CONCATENATE("R2C",'Mapa final'!$S$11),"")</f>
        <v/>
      </c>
      <c r="AM26" s="43" t="str">
        <f>IF(AND('Mapa final'!$AD$11="Muy Alta",'Mapa final'!$AF$11="Catastrófico"),CONCATENATE("R2C",'Mapa final'!$S$11),"")</f>
        <v/>
      </c>
      <c r="AN26" s="70"/>
      <c r="AO26" s="355" t="s">
        <v>161</v>
      </c>
      <c r="AP26" s="356"/>
      <c r="AQ26" s="356"/>
      <c r="AR26" s="356"/>
      <c r="AS26" s="356"/>
      <c r="AT26" s="35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30"/>
      <c r="C27" s="230"/>
      <c r="D27" s="231"/>
      <c r="E27" s="327"/>
      <c r="F27" s="328"/>
      <c r="G27" s="328"/>
      <c r="H27" s="328"/>
      <c r="I27" s="344"/>
      <c r="J27" s="57" t="str">
        <f>IF(AND('Mapa final'!$AD$11="Alta",'Mapa final'!$AF$11="Leve"),CONCATENATE("R2C",'Mapa final'!$S$11),"")</f>
        <v/>
      </c>
      <c r="K27" s="154" t="str">
        <f>IF(AND('Mapa final'!$AD$12="Alta",'Mapa final'!$AF$12="Leve"),CONCATENATE("R2C",'Mapa final'!$S$12),"")</f>
        <v/>
      </c>
      <c r="L27" s="154" t="str">
        <f>IF(AND('Mapa final'!$AD$11="Alta",'Mapa final'!$AF$11="Leve"),CONCATENATE("R2C",'Mapa final'!$S$11),"")</f>
        <v/>
      </c>
      <c r="M27" s="154" t="str">
        <f>IF(AND('Mapa final'!$AD$12="Alta",'Mapa final'!$AF$12="Leve"),CONCATENATE("R2C",'Mapa final'!$S$12),"")</f>
        <v/>
      </c>
      <c r="N27" s="154" t="str">
        <f>IF(AND('Mapa final'!$AD$11="Alta",'Mapa final'!$AF$11="Leve"),CONCATENATE("R2C",'Mapa final'!$S$11),"")</f>
        <v/>
      </c>
      <c r="O27" s="58" t="str">
        <f>IF(AND('Mapa final'!$AD$12="Alta",'Mapa final'!$AF$12="Leve"),CONCATENATE("R2C",'Mapa final'!$S$12),"")</f>
        <v/>
      </c>
      <c r="P27" s="57" t="str">
        <f>IF(AND('Mapa final'!$AD$11="Alta",'Mapa final'!$AF$11="Leve"),CONCATENATE("R2C",'Mapa final'!$S$11),"")</f>
        <v/>
      </c>
      <c r="Q27" s="154" t="str">
        <f>IF(AND('Mapa final'!$AD$12="Alta",'Mapa final'!$AF$12="Leve"),CONCATENATE("R2C",'Mapa final'!$S$12),"")</f>
        <v/>
      </c>
      <c r="R27" s="154" t="str">
        <f>IF(AND('Mapa final'!$AD$11="Alta",'Mapa final'!$AF$11="Leve"),CONCATENATE("R2C",'Mapa final'!$S$11),"")</f>
        <v/>
      </c>
      <c r="S27" s="154" t="str">
        <f>IF(AND('Mapa final'!$AD$12="Alta",'Mapa final'!$AF$12="Leve"),CONCATENATE("R2C",'Mapa final'!$S$12),"")</f>
        <v/>
      </c>
      <c r="T27" s="154" t="str">
        <f>IF(AND('Mapa final'!$AD$11="Alta",'Mapa final'!$AF$11="Leve"),CONCATENATE("R2C",'Mapa final'!$S$11),"")</f>
        <v/>
      </c>
      <c r="U27" s="58" t="str">
        <f>IF(AND('Mapa final'!$AD$12="Alta",'Mapa final'!$AF$12="Leve"),CONCATENATE("R2C",'Mapa final'!$S$12),"")</f>
        <v/>
      </c>
      <c r="V27" s="57" t="str">
        <f>IF(AND('Mapa final'!$AD$11="Alta",'Mapa final'!$AF$11="Leve"),CONCATENATE("R2C",'Mapa final'!$S$11),"")</f>
        <v/>
      </c>
      <c r="W27" s="154" t="str">
        <f>IF(AND('Mapa final'!$AD$12="Alta",'Mapa final'!$AF$12="Leve"),CONCATENATE("R2C",'Mapa final'!$S$12),"")</f>
        <v/>
      </c>
      <c r="X27" s="154" t="str">
        <f>IF(AND('Mapa final'!$AD$11="Alta",'Mapa final'!$AF$11="Leve"),CONCATENATE("R2C",'Mapa final'!$S$11),"")</f>
        <v/>
      </c>
      <c r="Y27" s="154" t="str">
        <f>IF(AND('Mapa final'!$AD$12="Alta",'Mapa final'!$AF$12="Leve"),CONCATENATE("R2C",'Mapa final'!$S$12),"")</f>
        <v/>
      </c>
      <c r="Z27" s="154" t="str">
        <f>IF(AND('Mapa final'!$AD$11="Alta",'Mapa final'!$AF$11="Leve"),CONCATENATE("R2C",'Mapa final'!$S$11),"")</f>
        <v/>
      </c>
      <c r="AA27" s="58" t="str">
        <f>IF(AND('Mapa final'!$AD$12="Alta",'Mapa final'!$AF$12="Leve"),CONCATENATE("R2C",'Mapa final'!$S$12),"")</f>
        <v/>
      </c>
      <c r="AB27" s="44" t="str">
        <f>IF(AND('Mapa final'!$AD$11="Muy Alta",'Mapa final'!$AF$11="Leve"),CONCATENATE("R2C",'Mapa final'!$S$11),"")</f>
        <v/>
      </c>
      <c r="AC27" s="153" t="str">
        <f>IF(AND('Mapa final'!$AD$12="Muy Alta",'Mapa final'!$AF$12="Leve"),CONCATENATE("R2C",'Mapa final'!$S$12),"")</f>
        <v/>
      </c>
      <c r="AD27" s="153" t="str">
        <f>IF(AND('Mapa final'!$AD$11="Muy Alta",'Mapa final'!$AF$11="Leve"),CONCATENATE("R2C",'Mapa final'!$S$11),"")</f>
        <v/>
      </c>
      <c r="AE27" s="153" t="str">
        <f>IF(AND('Mapa final'!$AD$12="Muy Alta",'Mapa final'!$AF$12="Leve"),CONCATENATE("R2C",'Mapa final'!$S$12),"")</f>
        <v/>
      </c>
      <c r="AF27" s="153" t="str">
        <f>IF(AND('Mapa final'!$AD$11="Muy Alta",'Mapa final'!$AF$11="Leve"),CONCATENATE("R2C",'Mapa final'!$S$11),"")</f>
        <v/>
      </c>
      <c r="AG27" s="45" t="str">
        <f>IF(AND('Mapa final'!$AD$12="Muy Alta",'Mapa final'!$AF$12="Leve"),CONCATENATE("R2C",'Mapa final'!$S$12),"")</f>
        <v/>
      </c>
      <c r="AH27" s="46" t="str">
        <f>IF(AND('Mapa final'!$AD$11="Muy Alta",'Mapa final'!$AF$11="Catastrófico"),CONCATENATE("R2C",'Mapa final'!$S$11),"")</f>
        <v/>
      </c>
      <c r="AI27" s="155" t="str">
        <f>IF(AND('Mapa final'!$AD$11="Muy Alta",'Mapa final'!$AF$11="Catastrófico"),CONCATENATE("R2C",'Mapa final'!$S$11),"")</f>
        <v/>
      </c>
      <c r="AJ27" s="155" t="str">
        <f>IF(AND('Mapa final'!$AD$11="Muy Alta",'Mapa final'!$AF$11="Catastrófico"),CONCATENATE("R2C",'Mapa final'!$S$11),"")</f>
        <v/>
      </c>
      <c r="AK27" s="155" t="str">
        <f>IF(AND('Mapa final'!$AD$11="Muy Alta",'Mapa final'!$AF$11="Catastrófico"),CONCATENATE("R2C",'Mapa final'!$S$11),"")</f>
        <v/>
      </c>
      <c r="AL27" s="155" t="str">
        <f>IF(AND('Mapa final'!$AD$11="Muy Alta",'Mapa final'!$AF$11="Catastrófico"),CONCATENATE("R2C",'Mapa final'!$S$11),"")</f>
        <v/>
      </c>
      <c r="AM27" s="47" t="str">
        <f>IF(AND('Mapa final'!$AD$11="Muy Alta",'Mapa final'!$AF$11="Catastrófico"),CONCATENATE("R2C",'Mapa final'!$S$11),"")</f>
        <v/>
      </c>
      <c r="AN27" s="70"/>
      <c r="AO27" s="358"/>
      <c r="AP27" s="359"/>
      <c r="AQ27" s="359"/>
      <c r="AR27" s="359"/>
      <c r="AS27" s="359"/>
      <c r="AT27" s="36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30"/>
      <c r="C28" s="230"/>
      <c r="D28" s="231"/>
      <c r="E28" s="329"/>
      <c r="F28" s="328"/>
      <c r="G28" s="328"/>
      <c r="H28" s="328"/>
      <c r="I28" s="344"/>
      <c r="J28" s="57" t="str">
        <f>IF(AND('Mapa final'!$AD$11="Alta",'Mapa final'!$AF$11="Leve"),CONCATENATE("R2C",'Mapa final'!$S$11),"")</f>
        <v/>
      </c>
      <c r="K28" s="154" t="str">
        <f>IF(AND('Mapa final'!$AD$12="Alta",'Mapa final'!$AF$12="Leve"),CONCATENATE("R2C",'Mapa final'!$S$12),"")</f>
        <v/>
      </c>
      <c r="L28" s="154" t="str">
        <f>IF(AND('Mapa final'!$AD$11="Alta",'Mapa final'!$AF$11="Leve"),CONCATENATE("R2C",'Mapa final'!$S$11),"")</f>
        <v/>
      </c>
      <c r="M28" s="154" t="str">
        <f>IF(AND('Mapa final'!$AD$12="Alta",'Mapa final'!$AF$12="Leve"),CONCATENATE("R2C",'Mapa final'!$S$12),"")</f>
        <v/>
      </c>
      <c r="N28" s="154" t="str">
        <f>IF(AND('Mapa final'!$AD$11="Alta",'Mapa final'!$AF$11="Leve"),CONCATENATE("R2C",'Mapa final'!$S$11),"")</f>
        <v/>
      </c>
      <c r="O28" s="58" t="str">
        <f>IF(AND('Mapa final'!$AD$12="Alta",'Mapa final'!$AF$12="Leve"),CONCATENATE("R2C",'Mapa final'!$S$12),"")</f>
        <v/>
      </c>
      <c r="P28" s="57" t="str">
        <f>IF(AND('Mapa final'!$AD$11="Alta",'Mapa final'!$AF$11="Leve"),CONCATENATE("R2C",'Mapa final'!$S$11),"")</f>
        <v/>
      </c>
      <c r="Q28" s="154" t="str">
        <f>IF(AND('Mapa final'!$AD$12="Alta",'Mapa final'!$AF$12="Leve"),CONCATENATE("R2C",'Mapa final'!$S$12),"")</f>
        <v/>
      </c>
      <c r="R28" s="154" t="str">
        <f>IF(AND('Mapa final'!$AD$11="Alta",'Mapa final'!$AF$11="Leve"),CONCATENATE("R2C",'Mapa final'!$S$11),"")</f>
        <v/>
      </c>
      <c r="S28" s="154" t="str">
        <f>IF(AND('Mapa final'!$AD$12="Alta",'Mapa final'!$AF$12="Leve"),CONCATENATE("R2C",'Mapa final'!$S$12),"")</f>
        <v/>
      </c>
      <c r="T28" s="154" t="str">
        <f>IF(AND('Mapa final'!$AD$11="Alta",'Mapa final'!$AF$11="Leve"),CONCATENATE("R2C",'Mapa final'!$S$11),"")</f>
        <v/>
      </c>
      <c r="U28" s="58" t="str">
        <f>IF(AND('Mapa final'!$AD$12="Alta",'Mapa final'!$AF$12="Leve"),CONCATENATE("R2C",'Mapa final'!$S$12),"")</f>
        <v/>
      </c>
      <c r="V28" s="57" t="str">
        <f>IF(AND('Mapa final'!$AD$11="Alta",'Mapa final'!$AF$11="Leve"),CONCATENATE("R2C",'Mapa final'!$S$11),"")</f>
        <v/>
      </c>
      <c r="W28" s="154" t="str">
        <f>IF(AND('Mapa final'!$AD$12="Alta",'Mapa final'!$AF$12="Leve"),CONCATENATE("R2C",'Mapa final'!$S$12),"")</f>
        <v/>
      </c>
      <c r="X28" s="154" t="str">
        <f>IF(AND('Mapa final'!$AD$11="Alta",'Mapa final'!$AF$11="Leve"),CONCATENATE("R2C",'Mapa final'!$S$11),"")</f>
        <v/>
      </c>
      <c r="Y28" s="154" t="str">
        <f>IF(AND('Mapa final'!$AD$12="Alta",'Mapa final'!$AF$12="Leve"),CONCATENATE("R2C",'Mapa final'!$S$12),"")</f>
        <v/>
      </c>
      <c r="Z28" s="154" t="str">
        <f>IF(AND('Mapa final'!$AD$11="Alta",'Mapa final'!$AF$11="Leve"),CONCATENATE("R2C",'Mapa final'!$S$11),"")</f>
        <v/>
      </c>
      <c r="AA28" s="58" t="str">
        <f>IF(AND('Mapa final'!$AD$12="Alta",'Mapa final'!$AF$12="Leve"),CONCATENATE("R2C",'Mapa final'!$S$12),"")</f>
        <v/>
      </c>
      <c r="AB28" s="44" t="str">
        <f>IF(AND('Mapa final'!$AD$11="Muy Alta",'Mapa final'!$AF$11="Leve"),CONCATENATE("R2C",'Mapa final'!$S$11),"")</f>
        <v/>
      </c>
      <c r="AC28" s="153" t="str">
        <f>IF(AND('Mapa final'!$AD$12="Muy Alta",'Mapa final'!$AF$12="Leve"),CONCATENATE("R2C",'Mapa final'!$S$12),"")</f>
        <v/>
      </c>
      <c r="AD28" s="153" t="str">
        <f>IF(AND('Mapa final'!$AD$11="Muy Alta",'Mapa final'!$AF$11="Leve"),CONCATENATE("R2C",'Mapa final'!$S$11),"")</f>
        <v/>
      </c>
      <c r="AE28" s="153" t="str">
        <f>IF(AND('Mapa final'!$AD$12="Muy Alta",'Mapa final'!$AF$12="Leve"),CONCATENATE("R2C",'Mapa final'!$S$12),"")</f>
        <v/>
      </c>
      <c r="AF28" s="153" t="str">
        <f>IF(AND('Mapa final'!$AD$11="Muy Alta",'Mapa final'!$AF$11="Leve"),CONCATENATE("R2C",'Mapa final'!$S$11),"")</f>
        <v/>
      </c>
      <c r="AG28" s="45" t="str">
        <f>IF(AND('Mapa final'!$AD$12="Muy Alta",'Mapa final'!$AF$12="Leve"),CONCATENATE("R2C",'Mapa final'!$S$12),"")</f>
        <v/>
      </c>
      <c r="AH28" s="46" t="str">
        <f>IF(AND('Mapa final'!$AD$11="Muy Alta",'Mapa final'!$AF$11="Catastrófico"),CONCATENATE("R2C",'Mapa final'!$S$11),"")</f>
        <v/>
      </c>
      <c r="AI28" s="155" t="str">
        <f>IF(AND('Mapa final'!$AD$11="Muy Alta",'Mapa final'!$AF$11="Catastrófico"),CONCATENATE("R2C",'Mapa final'!$S$11),"")</f>
        <v/>
      </c>
      <c r="AJ28" s="155" t="str">
        <f>IF(AND('Mapa final'!$AD$11="Muy Alta",'Mapa final'!$AF$11="Catastrófico"),CONCATENATE("R2C",'Mapa final'!$S$11),"")</f>
        <v/>
      </c>
      <c r="AK28" s="155" t="str">
        <f>IF(AND('Mapa final'!$AD$11="Muy Alta",'Mapa final'!$AF$11="Catastrófico"),CONCATENATE("R2C",'Mapa final'!$S$11),"")</f>
        <v/>
      </c>
      <c r="AL28" s="155" t="str">
        <f>IF(AND('Mapa final'!$AD$11="Muy Alta",'Mapa final'!$AF$11="Catastrófico"),CONCATENATE("R2C",'Mapa final'!$S$11),"")</f>
        <v/>
      </c>
      <c r="AM28" s="47" t="str">
        <f>IF(AND('Mapa final'!$AD$11="Muy Alta",'Mapa final'!$AF$11="Catastrófico"),CONCATENATE("R2C",'Mapa final'!$S$11),"")</f>
        <v/>
      </c>
      <c r="AN28" s="70"/>
      <c r="AO28" s="358"/>
      <c r="AP28" s="359"/>
      <c r="AQ28" s="359"/>
      <c r="AR28" s="359"/>
      <c r="AS28" s="359"/>
      <c r="AT28" s="36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30"/>
      <c r="C29" s="230"/>
      <c r="D29" s="231"/>
      <c r="E29" s="329"/>
      <c r="F29" s="328"/>
      <c r="G29" s="328"/>
      <c r="H29" s="328"/>
      <c r="I29" s="344"/>
      <c r="J29" s="57" t="str">
        <f>IF(AND('Mapa final'!$AD$11="Alta",'Mapa final'!$AF$11="Leve"),CONCATENATE("R2C",'Mapa final'!$S$11),"")</f>
        <v/>
      </c>
      <c r="K29" s="154" t="str">
        <f>IF(AND('Mapa final'!$AD$12="Alta",'Mapa final'!$AF$12="Leve"),CONCATENATE("R2C",'Mapa final'!$S$12),"")</f>
        <v/>
      </c>
      <c r="L29" s="154" t="str">
        <f>IF(AND('Mapa final'!$AD$11="Alta",'Mapa final'!$AF$11="Leve"),CONCATENATE("R2C",'Mapa final'!$S$11),"")</f>
        <v/>
      </c>
      <c r="M29" s="154" t="str">
        <f>IF(AND('Mapa final'!$AD$12="Alta",'Mapa final'!$AF$12="Leve"),CONCATENATE("R2C",'Mapa final'!$S$12),"")</f>
        <v/>
      </c>
      <c r="N29" s="154" t="str">
        <f>IF(AND('Mapa final'!$AD$11="Alta",'Mapa final'!$AF$11="Leve"),CONCATENATE("R2C",'Mapa final'!$S$11),"")</f>
        <v/>
      </c>
      <c r="O29" s="58" t="str">
        <f>IF(AND('Mapa final'!$AD$12="Alta",'Mapa final'!$AF$12="Leve"),CONCATENATE("R2C",'Mapa final'!$S$12),"")</f>
        <v/>
      </c>
      <c r="P29" s="57" t="str">
        <f>IF(AND('Mapa final'!$AD$11="Alta",'Mapa final'!$AF$11="Leve"),CONCATENATE("R2C",'Mapa final'!$S$11),"")</f>
        <v/>
      </c>
      <c r="Q29" s="154" t="str">
        <f>IF(AND('Mapa final'!$AD$12="Alta",'Mapa final'!$AF$12="Leve"),CONCATENATE("R2C",'Mapa final'!$S$12),"")</f>
        <v/>
      </c>
      <c r="R29" s="154" t="str">
        <f>IF(AND('Mapa final'!$AD$11="Alta",'Mapa final'!$AF$11="Leve"),CONCATENATE("R2C",'Mapa final'!$S$11),"")</f>
        <v/>
      </c>
      <c r="S29" s="154" t="str">
        <f>IF(AND('Mapa final'!$AD$12="Alta",'Mapa final'!$AF$12="Leve"),CONCATENATE("R2C",'Mapa final'!$S$12),"")</f>
        <v/>
      </c>
      <c r="T29" s="154" t="str">
        <f>IF(AND('Mapa final'!$AD$11="Alta",'Mapa final'!$AF$11="Leve"),CONCATENATE("R2C",'Mapa final'!$S$11),"")</f>
        <v/>
      </c>
      <c r="U29" s="58" t="str">
        <f>IF(AND('Mapa final'!$AD$12="Alta",'Mapa final'!$AF$12="Leve"),CONCATENATE("R2C",'Mapa final'!$S$12),"")</f>
        <v/>
      </c>
      <c r="V29" s="57" t="str">
        <f>IF(AND('Mapa final'!$AD$11="Alta",'Mapa final'!$AF$11="Leve"),CONCATENATE("R2C",'Mapa final'!$S$11),"")</f>
        <v/>
      </c>
      <c r="W29" s="154" t="str">
        <f>IF(AND('Mapa final'!$AD$12="Alta",'Mapa final'!$AF$12="Leve"),CONCATENATE("R2C",'Mapa final'!$S$12),"")</f>
        <v/>
      </c>
      <c r="X29" s="154" t="str">
        <f>IF(AND('Mapa final'!$AD$11="Alta",'Mapa final'!$AF$11="Leve"),CONCATENATE("R2C",'Mapa final'!$S$11),"")</f>
        <v/>
      </c>
      <c r="Y29" s="154" t="str">
        <f>IF(AND('Mapa final'!$AD$12="Alta",'Mapa final'!$AF$12="Leve"),CONCATENATE("R2C",'Mapa final'!$S$12),"")</f>
        <v/>
      </c>
      <c r="Z29" s="154" t="str">
        <f>IF(AND('Mapa final'!$AD$11="Alta",'Mapa final'!$AF$11="Leve"),CONCATENATE("R2C",'Mapa final'!$S$11),"")</f>
        <v/>
      </c>
      <c r="AA29" s="58" t="str">
        <f>IF(AND('Mapa final'!$AD$12="Alta",'Mapa final'!$AF$12="Leve"),CONCATENATE("R2C",'Mapa final'!$S$12),"")</f>
        <v/>
      </c>
      <c r="AB29" s="44" t="str">
        <f>IF(AND('Mapa final'!$AD$11="Muy Alta",'Mapa final'!$AF$11="Leve"),CONCATENATE("R2C",'Mapa final'!$S$11),"")</f>
        <v/>
      </c>
      <c r="AC29" s="153" t="str">
        <f>IF(AND('Mapa final'!$AD$12="Muy Alta",'Mapa final'!$AF$12="Leve"),CONCATENATE("R2C",'Mapa final'!$S$12),"")</f>
        <v/>
      </c>
      <c r="AD29" s="153" t="str">
        <f>IF(AND('Mapa final'!$AD$11="Muy Alta",'Mapa final'!$AF$11="Leve"),CONCATENATE("R2C",'Mapa final'!$S$11),"")</f>
        <v/>
      </c>
      <c r="AE29" s="153" t="str">
        <f>IF(AND('Mapa final'!$AD$12="Muy Alta",'Mapa final'!$AF$12="Leve"),CONCATENATE("R2C",'Mapa final'!$S$12),"")</f>
        <v/>
      </c>
      <c r="AF29" s="153" t="str">
        <f>IF(AND('Mapa final'!$AD$11="Muy Alta",'Mapa final'!$AF$11="Leve"),CONCATENATE("R2C",'Mapa final'!$S$11),"")</f>
        <v/>
      </c>
      <c r="AG29" s="45" t="str">
        <f>IF(AND('Mapa final'!$AD$12="Muy Alta",'Mapa final'!$AF$12="Leve"),CONCATENATE("R2C",'Mapa final'!$S$12),"")</f>
        <v/>
      </c>
      <c r="AH29" s="46" t="str">
        <f>IF(AND('Mapa final'!$AD$11="Muy Alta",'Mapa final'!$AF$11="Catastrófico"),CONCATENATE("R2C",'Mapa final'!$S$11),"")</f>
        <v/>
      </c>
      <c r="AI29" s="155" t="str">
        <f>IF(AND('Mapa final'!$AD$11="Muy Alta",'Mapa final'!$AF$11="Catastrófico"),CONCATENATE("R2C",'Mapa final'!$S$11),"")</f>
        <v/>
      </c>
      <c r="AJ29" s="155" t="str">
        <f>IF(AND('Mapa final'!$AD$11="Muy Alta",'Mapa final'!$AF$11="Catastrófico"),CONCATENATE("R2C",'Mapa final'!$S$11),"")</f>
        <v/>
      </c>
      <c r="AK29" s="155" t="str">
        <f>IF(AND('Mapa final'!$AD$11="Muy Alta",'Mapa final'!$AF$11="Catastrófico"),CONCATENATE("R2C",'Mapa final'!$S$11),"")</f>
        <v/>
      </c>
      <c r="AL29" s="155" t="str">
        <f>IF(AND('Mapa final'!$AD$11="Muy Alta",'Mapa final'!$AF$11="Catastrófico"),CONCATENATE("R2C",'Mapa final'!$S$11),"")</f>
        <v/>
      </c>
      <c r="AM29" s="47" t="str">
        <f>IF(AND('Mapa final'!$AD$11="Muy Alta",'Mapa final'!$AF$11="Catastrófico"),CONCATENATE("R2C",'Mapa final'!$S$11),"")</f>
        <v/>
      </c>
      <c r="AN29" s="70"/>
      <c r="AO29" s="358"/>
      <c r="AP29" s="359"/>
      <c r="AQ29" s="359"/>
      <c r="AR29" s="359"/>
      <c r="AS29" s="359"/>
      <c r="AT29" s="36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30"/>
      <c r="C30" s="230"/>
      <c r="D30" s="231"/>
      <c r="E30" s="329"/>
      <c r="F30" s="328"/>
      <c r="G30" s="328"/>
      <c r="H30" s="328"/>
      <c r="I30" s="344"/>
      <c r="J30" s="57" t="str">
        <f>IF(AND('Mapa final'!$AD$11="Alta",'Mapa final'!$AF$11="Leve"),CONCATENATE("R2C",'Mapa final'!$S$11),"")</f>
        <v/>
      </c>
      <c r="K30" s="154" t="str">
        <f>IF(AND('Mapa final'!$AD$12="Alta",'Mapa final'!$AF$12="Leve"),CONCATENATE("R2C",'Mapa final'!$S$12),"")</f>
        <v/>
      </c>
      <c r="L30" s="154" t="str">
        <f>IF(AND('Mapa final'!$AD$11="Alta",'Mapa final'!$AF$11="Leve"),CONCATENATE("R2C",'Mapa final'!$S$11),"")</f>
        <v/>
      </c>
      <c r="M30" s="154" t="str">
        <f>IF(AND('Mapa final'!$AD$12="Alta",'Mapa final'!$AF$12="Leve"),CONCATENATE("R2C",'Mapa final'!$S$12),"")</f>
        <v/>
      </c>
      <c r="N30" s="154" t="str">
        <f>IF(AND('Mapa final'!$AD$11="Alta",'Mapa final'!$AF$11="Leve"),CONCATENATE("R2C",'Mapa final'!$S$11),"")</f>
        <v/>
      </c>
      <c r="O30" s="58" t="str">
        <f>IF(AND('Mapa final'!$AD$12="Alta",'Mapa final'!$AF$12="Leve"),CONCATENATE("R2C",'Mapa final'!$S$12),"")</f>
        <v/>
      </c>
      <c r="P30" s="57" t="str">
        <f>IF(AND('Mapa final'!$AD$11="Alta",'Mapa final'!$AF$11="Leve"),CONCATENATE("R2C",'Mapa final'!$S$11),"")</f>
        <v/>
      </c>
      <c r="Q30" s="154" t="str">
        <f>IF(AND('Mapa final'!$AD$12="Alta",'Mapa final'!$AF$12="Leve"),CONCATENATE("R2C",'Mapa final'!$S$12),"")</f>
        <v/>
      </c>
      <c r="R30" s="154" t="str">
        <f>IF(AND('Mapa final'!$AD$11="Alta",'Mapa final'!$AF$11="Leve"),CONCATENATE("R2C",'Mapa final'!$S$11),"")</f>
        <v/>
      </c>
      <c r="S30" s="154" t="str">
        <f>IF(AND('Mapa final'!$AD$12="Alta",'Mapa final'!$AF$12="Leve"),CONCATENATE("R2C",'Mapa final'!$S$12),"")</f>
        <v/>
      </c>
      <c r="T30" s="154" t="str">
        <f>IF(AND('Mapa final'!$AD$11="Alta",'Mapa final'!$AF$11="Leve"),CONCATENATE("R2C",'Mapa final'!$S$11),"")</f>
        <v/>
      </c>
      <c r="U30" s="58" t="str">
        <f>IF(AND('Mapa final'!$AD$12="Alta",'Mapa final'!$AF$12="Leve"),CONCATENATE("R2C",'Mapa final'!$S$12),"")</f>
        <v/>
      </c>
      <c r="V30" s="57" t="str">
        <f>IF(AND('Mapa final'!$AD$11="Alta",'Mapa final'!$AF$11="Leve"),CONCATENATE("R2C",'Mapa final'!$S$11),"")</f>
        <v/>
      </c>
      <c r="W30" s="154" t="str">
        <f>IF(AND('Mapa final'!$AD$12="Alta",'Mapa final'!$AF$12="Leve"),CONCATENATE("R2C",'Mapa final'!$S$12),"")</f>
        <v/>
      </c>
      <c r="X30" s="154" t="str">
        <f>IF(AND('Mapa final'!$AD$11="Alta",'Mapa final'!$AF$11="Leve"),CONCATENATE("R2C",'Mapa final'!$S$11),"")</f>
        <v/>
      </c>
      <c r="Y30" s="154" t="str">
        <f>IF(AND('Mapa final'!$AD$12="Alta",'Mapa final'!$AF$12="Leve"),CONCATENATE("R2C",'Mapa final'!$S$12),"")</f>
        <v/>
      </c>
      <c r="Z30" s="154" t="str">
        <f>IF(AND('Mapa final'!$AD$11="Alta",'Mapa final'!$AF$11="Leve"),CONCATENATE("R2C",'Mapa final'!$S$11),"")</f>
        <v/>
      </c>
      <c r="AA30" s="58" t="str">
        <f>IF(AND('Mapa final'!$AD$12="Alta",'Mapa final'!$AF$12="Leve"),CONCATENATE("R2C",'Mapa final'!$S$12),"")</f>
        <v/>
      </c>
      <c r="AB30" s="44" t="str">
        <f>IF(AND('Mapa final'!$AD$11="Muy Alta",'Mapa final'!$AF$11="Leve"),CONCATENATE("R2C",'Mapa final'!$S$11),"")</f>
        <v/>
      </c>
      <c r="AC30" s="153" t="str">
        <f>IF(AND('Mapa final'!$AD$12="Muy Alta",'Mapa final'!$AF$12="Leve"),CONCATENATE("R2C",'Mapa final'!$S$12),"")</f>
        <v/>
      </c>
      <c r="AD30" s="153" t="str">
        <f>IF(AND('Mapa final'!$AD$11="Muy Alta",'Mapa final'!$AF$11="Leve"),CONCATENATE("R2C",'Mapa final'!$S$11),"")</f>
        <v/>
      </c>
      <c r="AE30" s="153" t="str">
        <f>IF(AND('Mapa final'!$AD$12="Muy Alta",'Mapa final'!$AF$12="Leve"),CONCATENATE("R2C",'Mapa final'!$S$12),"")</f>
        <v/>
      </c>
      <c r="AF30" s="153" t="str">
        <f>IF(AND('Mapa final'!$AD$11="Muy Alta",'Mapa final'!$AF$11="Leve"),CONCATENATE("R2C",'Mapa final'!$S$11),"")</f>
        <v/>
      </c>
      <c r="AG30" s="45" t="str">
        <f>IF(AND('Mapa final'!$AD$12="Muy Alta",'Mapa final'!$AF$12="Leve"),CONCATENATE("R2C",'Mapa final'!$S$12),"")</f>
        <v/>
      </c>
      <c r="AH30" s="46" t="str">
        <f>IF(AND('Mapa final'!$AD$11="Muy Alta",'Mapa final'!$AF$11="Catastrófico"),CONCATENATE("R2C",'Mapa final'!$S$11),"")</f>
        <v/>
      </c>
      <c r="AI30" s="155" t="str">
        <f>IF(AND('Mapa final'!$AD$11="Muy Alta",'Mapa final'!$AF$11="Catastrófico"),CONCATENATE("R2C",'Mapa final'!$S$11),"")</f>
        <v/>
      </c>
      <c r="AJ30" s="155" t="str">
        <f>IF(AND('Mapa final'!$AD$11="Muy Alta",'Mapa final'!$AF$11="Catastrófico"),CONCATENATE("R2C",'Mapa final'!$S$11),"")</f>
        <v/>
      </c>
      <c r="AK30" s="155" t="str">
        <f>IF(AND('Mapa final'!$AD$11="Muy Alta",'Mapa final'!$AF$11="Catastrófico"),CONCATENATE("R2C",'Mapa final'!$S$11),"")</f>
        <v/>
      </c>
      <c r="AL30" s="155" t="str">
        <f>IF(AND('Mapa final'!$AD$11="Muy Alta",'Mapa final'!$AF$11="Catastrófico"),CONCATENATE("R2C",'Mapa final'!$S$11),"")</f>
        <v/>
      </c>
      <c r="AM30" s="47" t="str">
        <f>IF(AND('Mapa final'!$AD$11="Muy Alta",'Mapa final'!$AF$11="Catastrófico"),CONCATENATE("R2C",'Mapa final'!$S$11),"")</f>
        <v/>
      </c>
      <c r="AN30" s="70"/>
      <c r="AO30" s="358"/>
      <c r="AP30" s="359"/>
      <c r="AQ30" s="359"/>
      <c r="AR30" s="359"/>
      <c r="AS30" s="359"/>
      <c r="AT30" s="36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30"/>
      <c r="C31" s="230"/>
      <c r="D31" s="231"/>
      <c r="E31" s="329"/>
      <c r="F31" s="328"/>
      <c r="G31" s="328"/>
      <c r="H31" s="328"/>
      <c r="I31" s="344"/>
      <c r="J31" s="57" t="str">
        <f>IF(AND('Mapa final'!$AD$11="Alta",'Mapa final'!$AF$11="Leve"),CONCATENATE("R2C",'Mapa final'!$S$11),"")</f>
        <v/>
      </c>
      <c r="K31" s="154" t="str">
        <f>IF(AND('Mapa final'!$AD$12="Alta",'Mapa final'!$AF$12="Leve"),CONCATENATE("R2C",'Mapa final'!$S$12),"")</f>
        <v/>
      </c>
      <c r="L31" s="154" t="str">
        <f>IF(AND('Mapa final'!$AD$11="Alta",'Mapa final'!$AF$11="Leve"),CONCATENATE("R2C",'Mapa final'!$S$11),"")</f>
        <v/>
      </c>
      <c r="M31" s="154" t="str">
        <f>IF(AND('Mapa final'!$AD$12="Alta",'Mapa final'!$AF$12="Leve"),CONCATENATE("R2C",'Mapa final'!$S$12),"")</f>
        <v/>
      </c>
      <c r="N31" s="154" t="str">
        <f>IF(AND('Mapa final'!$AD$11="Alta",'Mapa final'!$AF$11="Leve"),CONCATENATE("R2C",'Mapa final'!$S$11),"")</f>
        <v/>
      </c>
      <c r="O31" s="58" t="str">
        <f>IF(AND('Mapa final'!$AD$12="Alta",'Mapa final'!$AF$12="Leve"),CONCATENATE("R2C",'Mapa final'!$S$12),"")</f>
        <v/>
      </c>
      <c r="P31" s="57" t="str">
        <f>IF(AND('Mapa final'!$AD$11="Alta",'Mapa final'!$AF$11="Leve"),CONCATENATE("R2C",'Mapa final'!$S$11),"")</f>
        <v/>
      </c>
      <c r="Q31" s="154" t="str">
        <f>IF(AND('Mapa final'!$AD$12="Alta",'Mapa final'!$AF$12="Leve"),CONCATENATE("R2C",'Mapa final'!$S$12),"")</f>
        <v/>
      </c>
      <c r="R31" s="154" t="str">
        <f>IF(AND('Mapa final'!$AD$11="Alta",'Mapa final'!$AF$11="Leve"),CONCATENATE("R2C",'Mapa final'!$S$11),"")</f>
        <v/>
      </c>
      <c r="S31" s="154" t="str">
        <f>IF(AND('Mapa final'!$AD$12="Alta",'Mapa final'!$AF$12="Leve"),CONCATENATE("R2C",'Mapa final'!$S$12),"")</f>
        <v/>
      </c>
      <c r="T31" s="154" t="str">
        <f>IF(AND('Mapa final'!$AD$11="Alta",'Mapa final'!$AF$11="Leve"),CONCATENATE("R2C",'Mapa final'!$S$11),"")</f>
        <v/>
      </c>
      <c r="U31" s="58" t="str">
        <f>IF(AND('Mapa final'!$AD$12="Alta",'Mapa final'!$AF$12="Leve"),CONCATENATE("R2C",'Mapa final'!$S$12),"")</f>
        <v/>
      </c>
      <c r="V31" s="57" t="str">
        <f>IF(AND('Mapa final'!$AD$11="Alta",'Mapa final'!$AF$11="Leve"),CONCATENATE("R2C",'Mapa final'!$S$11),"")</f>
        <v/>
      </c>
      <c r="W31" s="154" t="str">
        <f>IF(AND('Mapa final'!$AD$12="Alta",'Mapa final'!$AF$12="Leve"),CONCATENATE("R2C",'Mapa final'!$S$12),"")</f>
        <v/>
      </c>
      <c r="X31" s="154" t="str">
        <f>IF(AND('Mapa final'!$AD$11="Alta",'Mapa final'!$AF$11="Leve"),CONCATENATE("R2C",'Mapa final'!$S$11),"")</f>
        <v/>
      </c>
      <c r="Y31" s="154" t="str">
        <f>IF(AND('Mapa final'!$AD$12="Alta",'Mapa final'!$AF$12="Leve"),CONCATENATE("R2C",'Mapa final'!$S$12),"")</f>
        <v/>
      </c>
      <c r="Z31" s="154" t="str">
        <f>IF(AND('Mapa final'!$AD$11="Alta",'Mapa final'!$AF$11="Leve"),CONCATENATE("R2C",'Mapa final'!$S$11),"")</f>
        <v/>
      </c>
      <c r="AA31" s="58" t="str">
        <f>IF(AND('Mapa final'!$AD$12="Alta",'Mapa final'!$AF$12="Leve"),CONCATENATE("R2C",'Mapa final'!$S$12),"")</f>
        <v/>
      </c>
      <c r="AB31" s="44" t="str">
        <f>IF(AND('Mapa final'!$AD$11="Muy Alta",'Mapa final'!$AF$11="Leve"),CONCATENATE("R2C",'Mapa final'!$S$11),"")</f>
        <v/>
      </c>
      <c r="AC31" s="153" t="str">
        <f>IF(AND('Mapa final'!$AD$12="Muy Alta",'Mapa final'!$AF$12="Leve"),CONCATENATE("R2C",'Mapa final'!$S$12),"")</f>
        <v/>
      </c>
      <c r="AD31" s="153" t="str">
        <f>IF(AND('Mapa final'!$AD$11="Muy Alta",'Mapa final'!$AF$11="Leve"),CONCATENATE("R2C",'Mapa final'!$S$11),"")</f>
        <v/>
      </c>
      <c r="AE31" s="153" t="str">
        <f>IF(AND('Mapa final'!$AD$12="Muy Alta",'Mapa final'!$AF$12="Leve"),CONCATENATE("R2C",'Mapa final'!$S$12),"")</f>
        <v/>
      </c>
      <c r="AF31" s="153" t="str">
        <f>IF(AND('Mapa final'!$AD$11="Muy Alta",'Mapa final'!$AF$11="Leve"),CONCATENATE("R2C",'Mapa final'!$S$11),"")</f>
        <v/>
      </c>
      <c r="AG31" s="45" t="str">
        <f>IF(AND('Mapa final'!$AD$12="Muy Alta",'Mapa final'!$AF$12="Leve"),CONCATENATE("R2C",'Mapa final'!$S$12),"")</f>
        <v/>
      </c>
      <c r="AH31" s="46" t="str">
        <f>IF(AND('Mapa final'!$AD$11="Muy Alta",'Mapa final'!$AF$11="Catastrófico"),CONCATENATE("R2C",'Mapa final'!$S$11),"")</f>
        <v/>
      </c>
      <c r="AI31" s="155" t="str">
        <f>IF(AND('Mapa final'!$AD$11="Muy Alta",'Mapa final'!$AF$11="Catastrófico"),CONCATENATE("R2C",'Mapa final'!$S$11),"")</f>
        <v/>
      </c>
      <c r="AJ31" s="155" t="str">
        <f>IF(AND('Mapa final'!$AD$11="Muy Alta",'Mapa final'!$AF$11="Catastrófico"),CONCATENATE("R2C",'Mapa final'!$S$11),"")</f>
        <v/>
      </c>
      <c r="AK31" s="155" t="str">
        <f>IF(AND('Mapa final'!$AD$11="Muy Alta",'Mapa final'!$AF$11="Catastrófico"),CONCATENATE("R2C",'Mapa final'!$S$11),"")</f>
        <v/>
      </c>
      <c r="AL31" s="155" t="str">
        <f>IF(AND('Mapa final'!$AD$11="Muy Alta",'Mapa final'!$AF$11="Catastrófico"),CONCATENATE("R2C",'Mapa final'!$S$11),"")</f>
        <v/>
      </c>
      <c r="AM31" s="47" t="str">
        <f>IF(AND('Mapa final'!$AD$11="Muy Alta",'Mapa final'!$AF$11="Catastrófico"),CONCATENATE("R2C",'Mapa final'!$S$11),"")</f>
        <v/>
      </c>
      <c r="AN31" s="70"/>
      <c r="AO31" s="358"/>
      <c r="AP31" s="359"/>
      <c r="AQ31" s="359"/>
      <c r="AR31" s="359"/>
      <c r="AS31" s="359"/>
      <c r="AT31" s="36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30"/>
      <c r="C32" s="230"/>
      <c r="D32" s="231"/>
      <c r="E32" s="329"/>
      <c r="F32" s="328"/>
      <c r="G32" s="328"/>
      <c r="H32" s="328"/>
      <c r="I32" s="344"/>
      <c r="J32" s="57" t="str">
        <f>IF(AND('Mapa final'!$AD$11="Alta",'Mapa final'!$AF$11="Leve"),CONCATENATE("R2C",'Mapa final'!$S$11),"")</f>
        <v/>
      </c>
      <c r="K32" s="154" t="str">
        <f>IF(AND('Mapa final'!$AD$12="Alta",'Mapa final'!$AF$12="Leve"),CONCATENATE("R2C",'Mapa final'!$S$12),"")</f>
        <v/>
      </c>
      <c r="L32" s="154" t="str">
        <f>IF(AND('Mapa final'!$AD$11="Alta",'Mapa final'!$AF$11="Leve"),CONCATENATE("R2C",'Mapa final'!$S$11),"")</f>
        <v/>
      </c>
      <c r="M32" s="154" t="str">
        <f>IF(AND('Mapa final'!$AD$12="Alta",'Mapa final'!$AF$12="Leve"),CONCATENATE("R2C",'Mapa final'!$S$12),"")</f>
        <v/>
      </c>
      <c r="N32" s="154" t="str">
        <f>IF(AND('Mapa final'!$AD$11="Alta",'Mapa final'!$AF$11="Leve"),CONCATENATE("R2C",'Mapa final'!$S$11),"")</f>
        <v/>
      </c>
      <c r="O32" s="58" t="str">
        <f>IF(AND('Mapa final'!$AD$12="Alta",'Mapa final'!$AF$12="Leve"),CONCATENATE("R2C",'Mapa final'!$S$12),"")</f>
        <v/>
      </c>
      <c r="P32" s="57" t="str">
        <f>IF(AND('Mapa final'!$AD$11="Alta",'Mapa final'!$AF$11="Leve"),CONCATENATE("R2C",'Mapa final'!$S$11),"")</f>
        <v/>
      </c>
      <c r="Q32" s="154" t="str">
        <f>IF(AND('Mapa final'!$AD$12="Alta",'Mapa final'!$AF$12="Leve"),CONCATENATE("R2C",'Mapa final'!$S$12),"")</f>
        <v/>
      </c>
      <c r="R32" s="154" t="str">
        <f>IF(AND('Mapa final'!$AD$11="Alta",'Mapa final'!$AF$11="Leve"),CONCATENATE("R2C",'Mapa final'!$S$11),"")</f>
        <v/>
      </c>
      <c r="S32" s="154" t="str">
        <f>IF(AND('Mapa final'!$AD$12="Alta",'Mapa final'!$AF$12="Leve"),CONCATENATE("R2C",'Mapa final'!$S$12),"")</f>
        <v/>
      </c>
      <c r="T32" s="154" t="str">
        <f>IF(AND('Mapa final'!$AD$11="Alta",'Mapa final'!$AF$11="Leve"),CONCATENATE("R2C",'Mapa final'!$S$11),"")</f>
        <v/>
      </c>
      <c r="U32" s="58" t="str">
        <f>IF(AND('Mapa final'!$AD$12="Alta",'Mapa final'!$AF$12="Leve"),CONCATENATE("R2C",'Mapa final'!$S$12),"")</f>
        <v/>
      </c>
      <c r="V32" s="57" t="str">
        <f>IF(AND('Mapa final'!$AD$11="Alta",'Mapa final'!$AF$11="Leve"),CONCATENATE("R2C",'Mapa final'!$S$11),"")</f>
        <v/>
      </c>
      <c r="W32" s="154" t="str">
        <f>IF(AND('Mapa final'!$AD$12="Alta",'Mapa final'!$AF$12="Leve"),CONCATENATE("R2C",'Mapa final'!$S$12),"")</f>
        <v/>
      </c>
      <c r="X32" s="154" t="str">
        <f>IF(AND('Mapa final'!$AD$11="Alta",'Mapa final'!$AF$11="Leve"),CONCATENATE("R2C",'Mapa final'!$S$11),"")</f>
        <v/>
      </c>
      <c r="Y32" s="154" t="str">
        <f>IF(AND('Mapa final'!$AD$12="Alta",'Mapa final'!$AF$12="Leve"),CONCATENATE("R2C",'Mapa final'!$S$12),"")</f>
        <v/>
      </c>
      <c r="Z32" s="154" t="str">
        <f>IF(AND('Mapa final'!$AD$11="Alta",'Mapa final'!$AF$11="Leve"),CONCATENATE("R2C",'Mapa final'!$S$11),"")</f>
        <v/>
      </c>
      <c r="AA32" s="58" t="str">
        <f>IF(AND('Mapa final'!$AD$12="Alta",'Mapa final'!$AF$12="Leve"),CONCATENATE("R2C",'Mapa final'!$S$12),"")</f>
        <v/>
      </c>
      <c r="AB32" s="44" t="str">
        <f>IF(AND('Mapa final'!$AD$11="Muy Alta",'Mapa final'!$AF$11="Leve"),CONCATENATE("R2C",'Mapa final'!$S$11),"")</f>
        <v/>
      </c>
      <c r="AC32" s="153" t="str">
        <f>IF(AND('Mapa final'!$AD$12="Muy Alta",'Mapa final'!$AF$12="Leve"),CONCATENATE("R2C",'Mapa final'!$S$12),"")</f>
        <v/>
      </c>
      <c r="AD32" s="153" t="str">
        <f>IF(AND('Mapa final'!$AD$11="Muy Alta",'Mapa final'!$AF$11="Leve"),CONCATENATE("R2C",'Mapa final'!$S$11),"")</f>
        <v/>
      </c>
      <c r="AE32" s="153" t="str">
        <f>IF(AND('Mapa final'!$AD$12="Muy Alta",'Mapa final'!$AF$12="Leve"),CONCATENATE("R2C",'Mapa final'!$S$12),"")</f>
        <v/>
      </c>
      <c r="AF32" s="153" t="str">
        <f>IF(AND('Mapa final'!$AD$11="Muy Alta",'Mapa final'!$AF$11="Leve"),CONCATENATE("R2C",'Mapa final'!$S$11),"")</f>
        <v/>
      </c>
      <c r="AG32" s="45" t="str">
        <f>IF(AND('Mapa final'!$AD$12="Muy Alta",'Mapa final'!$AF$12="Leve"),CONCATENATE("R2C",'Mapa final'!$S$12),"")</f>
        <v/>
      </c>
      <c r="AH32" s="46" t="str">
        <f>IF(AND('Mapa final'!$AD$11="Muy Alta",'Mapa final'!$AF$11="Catastrófico"),CONCATENATE("R2C",'Mapa final'!$S$11),"")</f>
        <v/>
      </c>
      <c r="AI32" s="155" t="str">
        <f>IF(AND('Mapa final'!$AD$11="Muy Alta",'Mapa final'!$AF$11="Catastrófico"),CONCATENATE("R2C",'Mapa final'!$S$11),"")</f>
        <v/>
      </c>
      <c r="AJ32" s="155" t="str">
        <f>IF(AND('Mapa final'!$AD$11="Muy Alta",'Mapa final'!$AF$11="Catastrófico"),CONCATENATE("R2C",'Mapa final'!$S$11),"")</f>
        <v/>
      </c>
      <c r="AK32" s="155" t="str">
        <f>IF(AND('Mapa final'!$AD$11="Muy Alta",'Mapa final'!$AF$11="Catastrófico"),CONCATENATE("R2C",'Mapa final'!$S$11),"")</f>
        <v/>
      </c>
      <c r="AL32" s="155" t="str">
        <f>IF(AND('Mapa final'!$AD$11="Muy Alta",'Mapa final'!$AF$11="Catastrófico"),CONCATENATE("R2C",'Mapa final'!$S$11),"")</f>
        <v/>
      </c>
      <c r="AM32" s="47" t="str">
        <f>IF(AND('Mapa final'!$AD$11="Muy Alta",'Mapa final'!$AF$11="Catastrófico"),CONCATENATE("R2C",'Mapa final'!$S$11),"")</f>
        <v/>
      </c>
      <c r="AN32" s="70"/>
      <c r="AO32" s="358"/>
      <c r="AP32" s="359"/>
      <c r="AQ32" s="359"/>
      <c r="AR32" s="359"/>
      <c r="AS32" s="359"/>
      <c r="AT32" s="36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30"/>
      <c r="C33" s="230"/>
      <c r="D33" s="231"/>
      <c r="E33" s="329"/>
      <c r="F33" s="328"/>
      <c r="G33" s="328"/>
      <c r="H33" s="328"/>
      <c r="I33" s="344"/>
      <c r="J33" s="57" t="str">
        <f>IF(AND('Mapa final'!$AD$11="Alta",'Mapa final'!$AF$11="Leve"),CONCATENATE("R2C",'Mapa final'!$S$11),"")</f>
        <v/>
      </c>
      <c r="K33" s="154" t="str">
        <f>IF(AND('Mapa final'!$AD$12="Alta",'Mapa final'!$AF$12="Leve"),CONCATENATE("R2C",'Mapa final'!$S$12),"")</f>
        <v/>
      </c>
      <c r="L33" s="154" t="str">
        <f>IF(AND('Mapa final'!$AD$11="Alta",'Mapa final'!$AF$11="Leve"),CONCATENATE("R2C",'Mapa final'!$S$11),"")</f>
        <v/>
      </c>
      <c r="M33" s="154" t="str">
        <f>IF(AND('Mapa final'!$AD$12="Alta",'Mapa final'!$AF$12="Leve"),CONCATENATE("R2C",'Mapa final'!$S$12),"")</f>
        <v/>
      </c>
      <c r="N33" s="154" t="str">
        <f>IF(AND('Mapa final'!$AD$11="Alta",'Mapa final'!$AF$11="Leve"),CONCATENATE("R2C",'Mapa final'!$S$11),"")</f>
        <v/>
      </c>
      <c r="O33" s="58" t="str">
        <f>IF(AND('Mapa final'!$AD$12="Alta",'Mapa final'!$AF$12="Leve"),CONCATENATE("R2C",'Mapa final'!$S$12),"")</f>
        <v/>
      </c>
      <c r="P33" s="57" t="str">
        <f>IF(AND('Mapa final'!$AD$11="Alta",'Mapa final'!$AF$11="Leve"),CONCATENATE("R2C",'Mapa final'!$S$11),"")</f>
        <v/>
      </c>
      <c r="Q33" s="154" t="str">
        <f>IF(AND('Mapa final'!$AD$12="Alta",'Mapa final'!$AF$12="Leve"),CONCATENATE("R2C",'Mapa final'!$S$12),"")</f>
        <v/>
      </c>
      <c r="R33" s="154" t="str">
        <f>IF(AND('Mapa final'!$AD$11="Alta",'Mapa final'!$AF$11="Leve"),CONCATENATE("R2C",'Mapa final'!$S$11),"")</f>
        <v/>
      </c>
      <c r="S33" s="154" t="str">
        <f>IF(AND('Mapa final'!$AD$12="Alta",'Mapa final'!$AF$12="Leve"),CONCATENATE("R2C",'Mapa final'!$S$12),"")</f>
        <v/>
      </c>
      <c r="T33" s="154" t="str">
        <f>IF(AND('Mapa final'!$AD$11="Alta",'Mapa final'!$AF$11="Leve"),CONCATENATE("R2C",'Mapa final'!$S$11),"")</f>
        <v/>
      </c>
      <c r="U33" s="58" t="str">
        <f>IF(AND('Mapa final'!$AD$12="Alta",'Mapa final'!$AF$12="Leve"),CONCATENATE("R2C",'Mapa final'!$S$12),"")</f>
        <v/>
      </c>
      <c r="V33" s="57" t="str">
        <f>IF(AND('Mapa final'!$AD$11="Alta",'Mapa final'!$AF$11="Leve"),CONCATENATE("R2C",'Mapa final'!$S$11),"")</f>
        <v/>
      </c>
      <c r="W33" s="154" t="str">
        <f>IF(AND('Mapa final'!$AD$12="Alta",'Mapa final'!$AF$12="Leve"),CONCATENATE("R2C",'Mapa final'!$S$12),"")</f>
        <v/>
      </c>
      <c r="X33" s="154" t="str">
        <f>IF(AND('Mapa final'!$AD$11="Alta",'Mapa final'!$AF$11="Leve"),CONCATENATE("R2C",'Mapa final'!$S$11),"")</f>
        <v/>
      </c>
      <c r="Y33" s="154" t="str">
        <f>IF(AND('Mapa final'!$AD$12="Alta",'Mapa final'!$AF$12="Leve"),CONCATENATE("R2C",'Mapa final'!$S$12),"")</f>
        <v/>
      </c>
      <c r="Z33" s="154" t="str">
        <f>IF(AND('Mapa final'!$AD$11="Alta",'Mapa final'!$AF$11="Leve"),CONCATENATE("R2C",'Mapa final'!$S$11),"")</f>
        <v/>
      </c>
      <c r="AA33" s="58" t="str">
        <f>IF(AND('Mapa final'!$AD$12="Alta",'Mapa final'!$AF$12="Leve"),CONCATENATE("R2C",'Mapa final'!$S$12),"")</f>
        <v/>
      </c>
      <c r="AB33" s="44" t="str">
        <f>IF(AND('Mapa final'!$AD$11="Muy Alta",'Mapa final'!$AF$11="Leve"),CONCATENATE("R2C",'Mapa final'!$S$11),"")</f>
        <v/>
      </c>
      <c r="AC33" s="153" t="str">
        <f>IF(AND('Mapa final'!$AD$12="Muy Alta",'Mapa final'!$AF$12="Leve"),CONCATENATE("R2C",'Mapa final'!$S$12),"")</f>
        <v/>
      </c>
      <c r="AD33" s="153" t="str">
        <f>IF(AND('Mapa final'!$AD$11="Muy Alta",'Mapa final'!$AF$11="Leve"),CONCATENATE("R2C",'Mapa final'!$S$11),"")</f>
        <v/>
      </c>
      <c r="AE33" s="153" t="str">
        <f>IF(AND('Mapa final'!$AD$12="Muy Alta",'Mapa final'!$AF$12="Leve"),CONCATENATE("R2C",'Mapa final'!$S$12),"")</f>
        <v/>
      </c>
      <c r="AF33" s="153" t="str">
        <f>IF(AND('Mapa final'!$AD$11="Muy Alta",'Mapa final'!$AF$11="Leve"),CONCATENATE("R2C",'Mapa final'!$S$11),"")</f>
        <v/>
      </c>
      <c r="AG33" s="45" t="str">
        <f>IF(AND('Mapa final'!$AD$12="Muy Alta",'Mapa final'!$AF$12="Leve"),CONCATENATE("R2C",'Mapa final'!$S$12),"")</f>
        <v/>
      </c>
      <c r="AH33" s="46" t="str">
        <f>IF(AND('Mapa final'!$AD$11="Muy Alta",'Mapa final'!$AF$11="Catastrófico"),CONCATENATE("R2C",'Mapa final'!$S$11),"")</f>
        <v/>
      </c>
      <c r="AI33" s="155" t="str">
        <f>IF(AND('Mapa final'!$AD$11="Muy Alta",'Mapa final'!$AF$11="Catastrófico"),CONCATENATE("R2C",'Mapa final'!$S$11),"")</f>
        <v/>
      </c>
      <c r="AJ33" s="155" t="str">
        <f>IF(AND('Mapa final'!$AD$11="Muy Alta",'Mapa final'!$AF$11="Catastrófico"),CONCATENATE("R2C",'Mapa final'!$S$11),"")</f>
        <v/>
      </c>
      <c r="AK33" s="155" t="str">
        <f>IF(AND('Mapa final'!$AD$11="Muy Alta",'Mapa final'!$AF$11="Catastrófico"),CONCATENATE("R2C",'Mapa final'!$S$11),"")</f>
        <v/>
      </c>
      <c r="AL33" s="155" t="str">
        <f>IF(AND('Mapa final'!$AD$11="Muy Alta",'Mapa final'!$AF$11="Catastrófico"),CONCATENATE("R2C",'Mapa final'!$S$11),"")</f>
        <v/>
      </c>
      <c r="AM33" s="47" t="str">
        <f>IF(AND('Mapa final'!$AD$11="Muy Alta",'Mapa final'!$AF$11="Catastrófico"),CONCATENATE("R2C",'Mapa final'!$S$11),"")</f>
        <v/>
      </c>
      <c r="AN33" s="70"/>
      <c r="AO33" s="358"/>
      <c r="AP33" s="359"/>
      <c r="AQ33" s="359"/>
      <c r="AR33" s="359"/>
      <c r="AS33" s="359"/>
      <c r="AT33" s="36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30"/>
      <c r="C34" s="230"/>
      <c r="D34" s="231"/>
      <c r="E34" s="329"/>
      <c r="F34" s="328"/>
      <c r="G34" s="328"/>
      <c r="H34" s="328"/>
      <c r="I34" s="344"/>
      <c r="J34" s="57" t="str">
        <f>IF(AND('Mapa final'!$AD$11="Alta",'Mapa final'!$AF$11="Leve"),CONCATENATE("R2C",'Mapa final'!$S$11),"")</f>
        <v/>
      </c>
      <c r="K34" s="154" t="str">
        <f>IF(AND('Mapa final'!$AD$12="Alta",'Mapa final'!$AF$12="Leve"),CONCATENATE("R2C",'Mapa final'!$S$12),"")</f>
        <v/>
      </c>
      <c r="L34" s="154" t="str">
        <f>IF(AND('Mapa final'!$AD$11="Alta",'Mapa final'!$AF$11="Leve"),CONCATENATE("R2C",'Mapa final'!$S$11),"")</f>
        <v/>
      </c>
      <c r="M34" s="154" t="str">
        <f>IF(AND('Mapa final'!$AD$12="Alta",'Mapa final'!$AF$12="Leve"),CONCATENATE("R2C",'Mapa final'!$S$12),"")</f>
        <v/>
      </c>
      <c r="N34" s="154" t="str">
        <f>IF(AND('Mapa final'!$AD$11="Alta",'Mapa final'!$AF$11="Leve"),CONCATENATE("R2C",'Mapa final'!$S$11),"")</f>
        <v/>
      </c>
      <c r="O34" s="58" t="str">
        <f>IF(AND('Mapa final'!$AD$12="Alta",'Mapa final'!$AF$12="Leve"),CONCATENATE("R2C",'Mapa final'!$S$12),"")</f>
        <v/>
      </c>
      <c r="P34" s="57" t="str">
        <f>IF(AND('Mapa final'!$AD$11="Alta",'Mapa final'!$AF$11="Leve"),CONCATENATE("R2C",'Mapa final'!$S$11),"")</f>
        <v/>
      </c>
      <c r="Q34" s="154" t="str">
        <f>IF(AND('Mapa final'!$AD$12="Alta",'Mapa final'!$AF$12="Leve"),CONCATENATE("R2C",'Mapa final'!$S$12),"")</f>
        <v/>
      </c>
      <c r="R34" s="154" t="str">
        <f>IF(AND('Mapa final'!$AD$11="Alta",'Mapa final'!$AF$11="Leve"),CONCATENATE("R2C",'Mapa final'!$S$11),"")</f>
        <v/>
      </c>
      <c r="S34" s="154" t="str">
        <f>IF(AND('Mapa final'!$AD$12="Alta",'Mapa final'!$AF$12="Leve"),CONCATENATE("R2C",'Mapa final'!$S$12),"")</f>
        <v/>
      </c>
      <c r="T34" s="154" t="str">
        <f>IF(AND('Mapa final'!$AD$11="Alta",'Mapa final'!$AF$11="Leve"),CONCATENATE("R2C",'Mapa final'!$S$11),"")</f>
        <v/>
      </c>
      <c r="U34" s="58" t="str">
        <f>IF(AND('Mapa final'!$AD$12="Alta",'Mapa final'!$AF$12="Leve"),CONCATENATE("R2C",'Mapa final'!$S$12),"")</f>
        <v/>
      </c>
      <c r="V34" s="57" t="str">
        <f>IF(AND('Mapa final'!$AD$11="Alta",'Mapa final'!$AF$11="Leve"),CONCATENATE("R2C",'Mapa final'!$S$11),"")</f>
        <v/>
      </c>
      <c r="W34" s="154" t="str">
        <f>IF(AND('Mapa final'!$AD$12="Alta",'Mapa final'!$AF$12="Leve"),CONCATENATE("R2C",'Mapa final'!$S$12),"")</f>
        <v/>
      </c>
      <c r="X34" s="154" t="str">
        <f>IF(AND('Mapa final'!$AD$11="Alta",'Mapa final'!$AF$11="Leve"),CONCATENATE("R2C",'Mapa final'!$S$11),"")</f>
        <v/>
      </c>
      <c r="Y34" s="154" t="str">
        <f>IF(AND('Mapa final'!$AD$12="Alta",'Mapa final'!$AF$12="Leve"),CONCATENATE("R2C",'Mapa final'!$S$12),"")</f>
        <v/>
      </c>
      <c r="Z34" s="154" t="str">
        <f>IF(AND('Mapa final'!$AD$11="Alta",'Mapa final'!$AF$11="Leve"),CONCATENATE("R2C",'Mapa final'!$S$11),"")</f>
        <v/>
      </c>
      <c r="AA34" s="58" t="str">
        <f>IF(AND('Mapa final'!$AD$12="Alta",'Mapa final'!$AF$12="Leve"),CONCATENATE("R2C",'Mapa final'!$S$12),"")</f>
        <v/>
      </c>
      <c r="AB34" s="44" t="str">
        <f>IF(AND('Mapa final'!$AD$11="Muy Alta",'Mapa final'!$AF$11="Leve"),CONCATENATE("R2C",'Mapa final'!$S$11),"")</f>
        <v/>
      </c>
      <c r="AC34" s="153" t="str">
        <f>IF(AND('Mapa final'!$AD$12="Muy Alta",'Mapa final'!$AF$12="Leve"),CONCATENATE("R2C",'Mapa final'!$S$12),"")</f>
        <v/>
      </c>
      <c r="AD34" s="153" t="str">
        <f>IF(AND('Mapa final'!$AD$11="Muy Alta",'Mapa final'!$AF$11="Leve"),CONCATENATE("R2C",'Mapa final'!$S$11),"")</f>
        <v/>
      </c>
      <c r="AE34" s="153" t="str">
        <f>IF(AND('Mapa final'!$AD$12="Muy Alta",'Mapa final'!$AF$12="Leve"),CONCATENATE("R2C",'Mapa final'!$S$12),"")</f>
        <v/>
      </c>
      <c r="AF34" s="153" t="str">
        <f>IF(AND('Mapa final'!$AD$11="Muy Alta",'Mapa final'!$AF$11="Leve"),CONCATENATE("R2C",'Mapa final'!$S$11),"")</f>
        <v/>
      </c>
      <c r="AG34" s="45" t="str">
        <f>IF(AND('Mapa final'!$AD$12="Muy Alta",'Mapa final'!$AF$12="Leve"),CONCATENATE("R2C",'Mapa final'!$S$12),"")</f>
        <v/>
      </c>
      <c r="AH34" s="46" t="str">
        <f>IF(AND('Mapa final'!$AD$11="Muy Alta",'Mapa final'!$AF$11="Catastrófico"),CONCATENATE("R2C",'Mapa final'!$S$11),"")</f>
        <v/>
      </c>
      <c r="AI34" s="155" t="str">
        <f>IF(AND('Mapa final'!$AD$11="Muy Alta",'Mapa final'!$AF$11="Catastrófico"),CONCATENATE("R2C",'Mapa final'!$S$11),"")</f>
        <v/>
      </c>
      <c r="AJ34" s="155" t="str">
        <f>IF(AND('Mapa final'!$AD$11="Muy Alta",'Mapa final'!$AF$11="Catastrófico"),CONCATENATE("R2C",'Mapa final'!$S$11),"")</f>
        <v/>
      </c>
      <c r="AK34" s="155" t="str">
        <f>IF(AND('Mapa final'!$AD$11="Muy Alta",'Mapa final'!$AF$11="Catastrófico"),CONCATENATE("R2C",'Mapa final'!$S$11),"")</f>
        <v/>
      </c>
      <c r="AL34" s="155" t="str">
        <f>IF(AND('Mapa final'!$AD$11="Muy Alta",'Mapa final'!$AF$11="Catastrófico"),CONCATENATE("R2C",'Mapa final'!$S$11),"")</f>
        <v/>
      </c>
      <c r="AM34" s="47" t="str">
        <f>IF(AND('Mapa final'!$AD$11="Muy Alta",'Mapa final'!$AF$11="Catastrófico"),CONCATENATE("R2C",'Mapa final'!$S$11),"")</f>
        <v/>
      </c>
      <c r="AN34" s="70"/>
      <c r="AO34" s="358"/>
      <c r="AP34" s="359"/>
      <c r="AQ34" s="359"/>
      <c r="AR34" s="359"/>
      <c r="AS34" s="359"/>
      <c r="AT34" s="36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30"/>
      <c r="C35" s="230"/>
      <c r="D35" s="231"/>
      <c r="E35" s="330"/>
      <c r="F35" s="331"/>
      <c r="G35" s="331"/>
      <c r="H35" s="331"/>
      <c r="I35" s="345"/>
      <c r="J35" s="57" t="str">
        <f>IF(AND('Mapa final'!$AD$11="Alta",'Mapa final'!$AF$11="Leve"),CONCATENATE("R2C",'Mapa final'!$S$11),"")</f>
        <v/>
      </c>
      <c r="K35" s="154" t="str">
        <f>IF(AND('Mapa final'!$AD$12="Alta",'Mapa final'!$AF$12="Leve"),CONCATENATE("R2C",'Mapa final'!$S$12),"")</f>
        <v/>
      </c>
      <c r="L35" s="154" t="str">
        <f>IF(AND('Mapa final'!$AD$11="Alta",'Mapa final'!$AF$11="Leve"),CONCATENATE("R2C",'Mapa final'!$S$11),"")</f>
        <v/>
      </c>
      <c r="M35" s="154" t="str">
        <f>IF(AND('Mapa final'!$AD$12="Alta",'Mapa final'!$AF$12="Leve"),CONCATENATE("R2C",'Mapa final'!$S$12),"")</f>
        <v/>
      </c>
      <c r="N35" s="154" t="str">
        <f>IF(AND('Mapa final'!$AD$11="Alta",'Mapa final'!$AF$11="Leve"),CONCATENATE("R2C",'Mapa final'!$S$11),"")</f>
        <v/>
      </c>
      <c r="O35" s="58" t="str">
        <f>IF(AND('Mapa final'!$AD$12="Alta",'Mapa final'!$AF$12="Leve"),CONCATENATE("R2C",'Mapa final'!$S$12),"")</f>
        <v/>
      </c>
      <c r="P35" s="59" t="str">
        <f>IF(AND('Mapa final'!$AD$11="Alta",'Mapa final'!$AF$11="Leve"),CONCATENATE("R2C",'Mapa final'!$S$11),"")</f>
        <v/>
      </c>
      <c r="Q35" s="60" t="str">
        <f>IF(AND('Mapa final'!$AD$12="Alta",'Mapa final'!$AF$12="Leve"),CONCATENATE("R2C",'Mapa final'!$S$12),"")</f>
        <v/>
      </c>
      <c r="R35" s="60" t="str">
        <f>IF(AND('Mapa final'!$AD$11="Alta",'Mapa final'!$AF$11="Leve"),CONCATENATE("R2C",'Mapa final'!$S$11),"")</f>
        <v/>
      </c>
      <c r="S35" s="60" t="str">
        <f>IF(AND('Mapa final'!$AD$12="Alta",'Mapa final'!$AF$12="Leve"),CONCATENATE("R2C",'Mapa final'!$S$12),"")</f>
        <v/>
      </c>
      <c r="T35" s="60" t="str">
        <f>IF(AND('Mapa final'!$AD$11="Alta",'Mapa final'!$AF$11="Leve"),CONCATENATE("R2C",'Mapa final'!$S$11),"")</f>
        <v/>
      </c>
      <c r="U35" s="61" t="str">
        <f>IF(AND('Mapa final'!$AD$12="Alta",'Mapa final'!$AF$12="Leve"),CONCATENATE("R2C",'Mapa final'!$S$12),"")</f>
        <v/>
      </c>
      <c r="V35" s="59" t="str">
        <f>IF(AND('Mapa final'!$AD$11="Alta",'Mapa final'!$AF$11="Leve"),CONCATENATE("R2C",'Mapa final'!$S$11),"")</f>
        <v/>
      </c>
      <c r="W35" s="60" t="str">
        <f>IF(AND('Mapa final'!$AD$12="Alta",'Mapa final'!$AF$12="Leve"),CONCATENATE("R2C",'Mapa final'!$S$12),"")</f>
        <v/>
      </c>
      <c r="X35" s="60" t="str">
        <f>IF(AND('Mapa final'!$AD$11="Alta",'Mapa final'!$AF$11="Leve"),CONCATENATE("R2C",'Mapa final'!$S$11),"")</f>
        <v/>
      </c>
      <c r="Y35" s="60" t="str">
        <f>IF(AND('Mapa final'!$AD$12="Alta",'Mapa final'!$AF$12="Leve"),CONCATENATE("R2C",'Mapa final'!$S$12),"")</f>
        <v/>
      </c>
      <c r="Z35" s="60" t="str">
        <f>IF(AND('Mapa final'!$AD$11="Alta",'Mapa final'!$AF$11="Leve"),CONCATENATE("R2C",'Mapa final'!$S$11),"")</f>
        <v/>
      </c>
      <c r="AA35" s="61" t="str">
        <f>IF(AND('Mapa final'!$AD$12="Alta",'Mapa final'!$AF$12="Leve"),CONCATENATE("R2C",'Mapa final'!$S$12),"")</f>
        <v/>
      </c>
      <c r="AB35" s="48" t="str">
        <f>IF(AND('Mapa final'!$AD$11="Muy Alta",'Mapa final'!$AF$11="Leve"),CONCATENATE("R2C",'Mapa final'!$S$11),"")</f>
        <v/>
      </c>
      <c r="AC35" s="49" t="str">
        <f>IF(AND('Mapa final'!$AD$12="Muy Alta",'Mapa final'!$AF$12="Leve"),CONCATENATE("R2C",'Mapa final'!$S$12),"")</f>
        <v/>
      </c>
      <c r="AD35" s="49" t="str">
        <f>IF(AND('Mapa final'!$AD$11="Muy Alta",'Mapa final'!$AF$11="Leve"),CONCATENATE("R2C",'Mapa final'!$S$11),"")</f>
        <v/>
      </c>
      <c r="AE35" s="49" t="str">
        <f>IF(AND('Mapa final'!$AD$12="Muy Alta",'Mapa final'!$AF$12="Leve"),CONCATENATE("R2C",'Mapa final'!$S$12),"")</f>
        <v/>
      </c>
      <c r="AF35" s="49" t="str">
        <f>IF(AND('Mapa final'!$AD$11="Muy Alta",'Mapa final'!$AF$11="Leve"),CONCATENATE("R2C",'Mapa final'!$S$11),"")</f>
        <v/>
      </c>
      <c r="AG35" s="50" t="str">
        <f>IF(AND('Mapa final'!$AD$12="Muy Alta",'Mapa final'!$AF$12="Leve"),CONCATENATE("R2C",'Mapa final'!$S$12),"")</f>
        <v/>
      </c>
      <c r="AH35" s="51" t="str">
        <f>IF(AND('Mapa final'!$AD$11="Muy Alta",'Mapa final'!$AF$11="Catastrófico"),CONCATENATE("R2C",'Mapa final'!$S$11),"")</f>
        <v/>
      </c>
      <c r="AI35" s="52" t="str">
        <f>IF(AND('Mapa final'!$AD$11="Muy Alta",'Mapa final'!$AF$11="Catastrófico"),CONCATENATE("R2C",'Mapa final'!$S$11),"")</f>
        <v/>
      </c>
      <c r="AJ35" s="52" t="str">
        <f>IF(AND('Mapa final'!$AD$11="Muy Alta",'Mapa final'!$AF$11="Catastrófico"),CONCATENATE("R2C",'Mapa final'!$S$11),"")</f>
        <v/>
      </c>
      <c r="AK35" s="52" t="str">
        <f>IF(AND('Mapa final'!$AD$11="Muy Alta",'Mapa final'!$AF$11="Catastrófico"),CONCATENATE("R2C",'Mapa final'!$S$11),"")</f>
        <v/>
      </c>
      <c r="AL35" s="52" t="str">
        <f>IF(AND('Mapa final'!$AD$11="Muy Alta",'Mapa final'!$AF$11="Catastrófico"),CONCATENATE("R2C",'Mapa final'!$S$11),"")</f>
        <v/>
      </c>
      <c r="AM35" s="53" t="str">
        <f>IF(AND('Mapa final'!$AD$11="Muy Alta",'Mapa final'!$AF$11="Catastrófico"),CONCATENATE("R2C",'Mapa final'!$S$11),"")</f>
        <v/>
      </c>
      <c r="AN35" s="70"/>
      <c r="AO35" s="361"/>
      <c r="AP35" s="362"/>
      <c r="AQ35" s="362"/>
      <c r="AR35" s="362"/>
      <c r="AS35" s="362"/>
      <c r="AT35" s="363"/>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30"/>
      <c r="C36" s="230"/>
      <c r="D36" s="231"/>
      <c r="E36" s="325" t="s">
        <v>162</v>
      </c>
      <c r="F36" s="326"/>
      <c r="G36" s="326"/>
      <c r="H36" s="326"/>
      <c r="I36" s="326"/>
      <c r="J36" s="62" t="str">
        <f>IF(AND('Mapa final'!$AD$11="Baja",'Mapa final'!$AF$11="Leve"),CONCATENATE("R2C",'Mapa final'!$S$11),"")</f>
        <v/>
      </c>
      <c r="K36" s="63" t="str">
        <f>IF(AND('Mapa final'!$AD$12="Baja",'Mapa final'!$AF$12="Leve"),CONCATENATE("R2C",'Mapa final'!$S$12),"")</f>
        <v/>
      </c>
      <c r="L36" s="63" t="str">
        <f>IF(AND('Mapa final'!$AD$11="Baja",'Mapa final'!$AF$11="Leve"),CONCATENATE("R2C",'Mapa final'!$S$11),"")</f>
        <v/>
      </c>
      <c r="M36" s="63" t="str">
        <f>IF(AND('Mapa final'!$AD$12="Baja",'Mapa final'!$AF$12="Leve"),CONCATENATE("R2C",'Mapa final'!$S$12),"")</f>
        <v/>
      </c>
      <c r="N36" s="63" t="str">
        <f>IF(AND('Mapa final'!$AD$11="Baja",'Mapa final'!$AF$11="Leve"),CONCATENATE("R2C",'Mapa final'!$S$11),"")</f>
        <v/>
      </c>
      <c r="O36" s="64" t="str">
        <f>IF(AND('Mapa final'!$AD$12="Baja",'Mapa final'!$AF$12="Leve"),CONCATENATE("R2C",'Mapa final'!$S$12),"")</f>
        <v/>
      </c>
      <c r="P36" s="55" t="str">
        <f>IF(AND('Mapa final'!$AD$11="Alta",'Mapa final'!$AF$11="Leve"),CONCATENATE("R2C",'Mapa final'!$S$11),"")</f>
        <v/>
      </c>
      <c r="Q36" s="55" t="str">
        <f>IF(AND('Mapa final'!$AD$12="Alta",'Mapa final'!$AF$12="Leve"),CONCATENATE("R2C",'Mapa final'!$S$12),"")</f>
        <v/>
      </c>
      <c r="R36" s="55" t="str">
        <f>IF(AND('Mapa final'!$AD$11="Alta",'Mapa final'!$AF$11="Leve"),CONCATENATE("R2C",'Mapa final'!$S$11),"")</f>
        <v/>
      </c>
      <c r="S36" s="55" t="str">
        <f>IF(AND('Mapa final'!$AD$12="Alta",'Mapa final'!$AF$12="Leve"),CONCATENATE("R2C",'Mapa final'!$S$12),"")</f>
        <v/>
      </c>
      <c r="T36" s="55" t="str">
        <f>IF(AND('Mapa final'!$AD$11="Alta",'Mapa final'!$AF$11="Leve"),CONCATENATE("R2C",'Mapa final'!$S$11),"")</f>
        <v/>
      </c>
      <c r="U36" s="56" t="str">
        <f>IF(AND('Mapa final'!$AD$12="Alta",'Mapa final'!$AF$12="Leve"),CONCATENATE("R2C",'Mapa final'!$S$12),"")</f>
        <v/>
      </c>
      <c r="V36" s="54" t="str">
        <f>IF(AND('Mapa final'!$AD$11="Alta",'Mapa final'!$AF$11="Leve"),CONCATENATE("R2C",'Mapa final'!$S$11),"")</f>
        <v/>
      </c>
      <c r="W36" s="55" t="str">
        <f>IF(AND('Mapa final'!$AD$12="Alta",'Mapa final'!$AF$12="Leve"),CONCATENATE("R2C",'Mapa final'!$S$12),"")</f>
        <v/>
      </c>
      <c r="X36" s="55" t="str">
        <f>IF(AND('Mapa final'!$AD$11="Alta",'Mapa final'!$AF$11="Leve"),CONCATENATE("R2C",'Mapa final'!$S$11),"")</f>
        <v/>
      </c>
      <c r="Y36" s="55" t="str">
        <f>IF(AND('Mapa final'!$AD$12="Alta",'Mapa final'!$AF$12="Leve"),CONCATENATE("R2C",'Mapa final'!$S$12),"")</f>
        <v/>
      </c>
      <c r="Z36" s="55" t="str">
        <f>IF(AND('Mapa final'!$AD$11="Alta",'Mapa final'!$AF$11="Leve"),CONCATENATE("R2C",'Mapa final'!$S$11),"")</f>
        <v/>
      </c>
      <c r="AA36" s="56" t="str">
        <f>IF(AND('Mapa final'!$AD$12="Alta",'Mapa final'!$AF$12="Leve"),CONCATENATE("R2C",'Mapa final'!$S$12),"")</f>
        <v/>
      </c>
      <c r="AB36" s="38" t="str">
        <f>IF(AND('Mapa final'!$AD$11="Muy Alta",'Mapa final'!$AF$11="Leve"),CONCATENATE("R2C",'Mapa final'!$S$11),"")</f>
        <v/>
      </c>
      <c r="AC36" s="39" t="str">
        <f>IF(AND('Mapa final'!$AD$12="Muy Alta",'Mapa final'!$AF$12="Leve"),CONCATENATE("R2C",'Mapa final'!$S$12),"")</f>
        <v/>
      </c>
      <c r="AD36" s="39" t="str">
        <f>IF(AND('Mapa final'!$AD$11="Muy Alta",'Mapa final'!$AF$11="Leve"),CONCATENATE("R2C",'Mapa final'!$S$11),"")</f>
        <v/>
      </c>
      <c r="AE36" s="39" t="str">
        <f>IF(AND('Mapa final'!$AD$12="Muy Alta",'Mapa final'!$AF$12="Leve"),CONCATENATE("R2C",'Mapa final'!$S$12),"")</f>
        <v/>
      </c>
      <c r="AF36" s="39" t="str">
        <f>IF(AND('Mapa final'!$AD$11="Muy Alta",'Mapa final'!$AF$11="Leve"),CONCATENATE("R2C",'Mapa final'!$S$11),"")</f>
        <v/>
      </c>
      <c r="AG36" s="40" t="str">
        <f>IF(AND('Mapa final'!$AD$12="Muy Alta",'Mapa final'!$AF$12="Leve"),CONCATENATE("R2C",'Mapa final'!$S$12),"")</f>
        <v/>
      </c>
      <c r="AH36" s="41" t="str">
        <f>IF(AND('Mapa final'!$AD$11="Muy Alta",'Mapa final'!$AF$11="Catastrófico"),CONCATENATE("R2C",'Mapa final'!$S$11),"")</f>
        <v/>
      </c>
      <c r="AI36" s="42" t="str">
        <f>IF(AND('Mapa final'!$AD$11="Muy Alta",'Mapa final'!$AF$11="Catastrófico"),CONCATENATE("R2C",'Mapa final'!$S$11),"")</f>
        <v/>
      </c>
      <c r="AJ36" s="42" t="str">
        <f>IF(AND('Mapa final'!$AD$11="Muy Alta",'Mapa final'!$AF$11="Catastrófico"),CONCATENATE("R2C",'Mapa final'!$S$11),"")</f>
        <v/>
      </c>
      <c r="AK36" s="42" t="str">
        <f>IF(AND('Mapa final'!$AD$11="Muy Alta",'Mapa final'!$AF$11="Catastrófico"),CONCATENATE("R2C",'Mapa final'!$S$11),"")</f>
        <v/>
      </c>
      <c r="AL36" s="42" t="str">
        <f>IF(AND('Mapa final'!$AD$11="Muy Alta",'Mapa final'!$AF$11="Catastrófico"),CONCATENATE("R2C",'Mapa final'!$S$11),"")</f>
        <v/>
      </c>
      <c r="AM36" s="43" t="str">
        <f>IF(AND('Mapa final'!$AD$11="Muy Alta",'Mapa final'!$AF$11="Catastrófico"),CONCATENATE("R2C",'Mapa final'!$S$11),"")</f>
        <v/>
      </c>
      <c r="AN36" s="70"/>
      <c r="AO36" s="346" t="s">
        <v>163</v>
      </c>
      <c r="AP36" s="347"/>
      <c r="AQ36" s="347"/>
      <c r="AR36" s="347"/>
      <c r="AS36" s="347"/>
      <c r="AT36" s="348"/>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30"/>
      <c r="C37" s="230"/>
      <c r="D37" s="231"/>
      <c r="E37" s="327"/>
      <c r="F37" s="328"/>
      <c r="G37" s="328"/>
      <c r="H37" s="328"/>
      <c r="I37" s="328"/>
      <c r="J37" s="65" t="str">
        <f>IF(AND('Mapa final'!$AD$11="Baja",'Mapa final'!$AF$11="Leve"),CONCATENATE("R2C",'Mapa final'!$S$11),"")</f>
        <v/>
      </c>
      <c r="K37" s="156" t="str">
        <f>IF(AND('Mapa final'!$AD$12="Baja",'Mapa final'!$AF$12="Leve"),CONCATENATE("R2C",'Mapa final'!$S$12),"")</f>
        <v/>
      </c>
      <c r="L37" s="156" t="str">
        <f>IF(AND('Mapa final'!$AD$11="Baja",'Mapa final'!$AF$11="Leve"),CONCATENATE("R2C",'Mapa final'!$S$11),"")</f>
        <v/>
      </c>
      <c r="M37" s="156" t="str">
        <f>IF(AND('Mapa final'!$AD$12="Baja",'Mapa final'!$AF$12="Leve"),CONCATENATE("R2C",'Mapa final'!$S$12),"")</f>
        <v/>
      </c>
      <c r="N37" s="156" t="str">
        <f>IF(AND('Mapa final'!$AD$11="Baja",'Mapa final'!$AF$11="Leve"),CONCATENATE("R2C",'Mapa final'!$S$11),"")</f>
        <v/>
      </c>
      <c r="O37" s="66" t="str">
        <f>IF(AND('Mapa final'!$AD$12="Baja",'Mapa final'!$AF$12="Leve"),CONCATENATE("R2C",'Mapa final'!$S$12),"")</f>
        <v/>
      </c>
      <c r="P37" s="154" t="str">
        <f>IF(AND('Mapa final'!$AD$11="Alta",'Mapa final'!$AF$11="Leve"),CONCATENATE("R2C",'Mapa final'!$S$11),"")</f>
        <v/>
      </c>
      <c r="Q37" s="154" t="str">
        <f>IF(AND('Mapa final'!$AD$12="Alta",'Mapa final'!$AF$12="Leve"),CONCATENATE("R2C",'Mapa final'!$S$12),"")</f>
        <v/>
      </c>
      <c r="R37" s="154" t="str">
        <f>IF(AND('Mapa final'!$AD$11="Alta",'Mapa final'!$AF$11="Leve"),CONCATENATE("R2C",'Mapa final'!$S$11),"")</f>
        <v/>
      </c>
      <c r="S37" s="154" t="str">
        <f>IF(AND('Mapa final'!$AD$12="Alta",'Mapa final'!$AF$12="Leve"),CONCATENATE("R2C",'Mapa final'!$S$12),"")</f>
        <v/>
      </c>
      <c r="T37" s="154" t="str">
        <f>IF(AND('Mapa final'!$AD$11="Alta",'Mapa final'!$AF$11="Leve"),CONCATENATE("R2C",'Mapa final'!$S$11),"")</f>
        <v/>
      </c>
      <c r="U37" s="58" t="str">
        <f>IF(AND('Mapa final'!$AD$12="Alta",'Mapa final'!$AF$12="Leve"),CONCATENATE("R2C",'Mapa final'!$S$12),"")</f>
        <v/>
      </c>
      <c r="V37" s="57" t="str">
        <f>IF(AND('Mapa final'!$AD$11="Alta",'Mapa final'!$AF$11="Leve"),CONCATENATE("R2C",'Mapa final'!$S$11),"")</f>
        <v/>
      </c>
      <c r="W37" s="154" t="str">
        <f>IF(AND('Mapa final'!$AD$12="Alta",'Mapa final'!$AF$12="Leve"),CONCATENATE("R2C",'Mapa final'!$S$12),"")</f>
        <v/>
      </c>
      <c r="X37" s="154" t="str">
        <f>IF(AND('Mapa final'!$AD$11="Alta",'Mapa final'!$AF$11="Leve"),CONCATENATE("R2C",'Mapa final'!$S$11),"")</f>
        <v/>
      </c>
      <c r="Y37" s="154" t="str">
        <f>IF(AND('Mapa final'!$AD$12="Alta",'Mapa final'!$AF$12="Leve"),CONCATENATE("R2C",'Mapa final'!$S$12),"")</f>
        <v/>
      </c>
      <c r="Z37" s="154" t="str">
        <f>IF(AND('Mapa final'!$AD$11="Alta",'Mapa final'!$AF$11="Leve"),CONCATENATE("R2C",'Mapa final'!$S$11),"")</f>
        <v/>
      </c>
      <c r="AA37" s="58" t="str">
        <f>IF(AND('Mapa final'!$AD$12="Alta",'Mapa final'!$AF$12="Leve"),CONCATENATE("R2C",'Mapa final'!$S$12),"")</f>
        <v/>
      </c>
      <c r="AB37" s="44" t="str">
        <f>IF(AND('Mapa final'!$AD$11="Muy Alta",'Mapa final'!$AF$11="Leve"),CONCATENATE("R2C",'Mapa final'!$S$11),"")</f>
        <v/>
      </c>
      <c r="AC37" s="153" t="str">
        <f>IF(AND('Mapa final'!$AD$12="Muy Alta",'Mapa final'!$AF$12="Leve"),CONCATENATE("R2C",'Mapa final'!$S$12),"")</f>
        <v/>
      </c>
      <c r="AD37" s="153" t="str">
        <f>IF(AND('Mapa final'!$AD$11="Muy Alta",'Mapa final'!$AF$11="Leve"),CONCATENATE("R2C",'Mapa final'!$S$11),"")</f>
        <v/>
      </c>
      <c r="AE37" s="153" t="str">
        <f>IF(AND('Mapa final'!$AD$12="Muy Alta",'Mapa final'!$AF$12="Leve"),CONCATENATE("R2C",'Mapa final'!$S$12),"")</f>
        <v/>
      </c>
      <c r="AF37" s="153" t="str">
        <f>IF(AND('Mapa final'!$AD$11="Muy Alta",'Mapa final'!$AF$11="Leve"),CONCATENATE("R2C",'Mapa final'!$S$11),"")</f>
        <v/>
      </c>
      <c r="AG37" s="45" t="str">
        <f>IF(AND('Mapa final'!$AD$12="Muy Alta",'Mapa final'!$AF$12="Leve"),CONCATENATE("R2C",'Mapa final'!$S$12),"")</f>
        <v/>
      </c>
      <c r="AH37" s="46" t="str">
        <f>IF(AND('Mapa final'!$AD$11="Muy Alta",'Mapa final'!$AF$11="Catastrófico"),CONCATENATE("R2C",'Mapa final'!$S$11),"")</f>
        <v/>
      </c>
      <c r="AI37" s="155" t="str">
        <f>IF(AND('Mapa final'!$AD$11="Muy Alta",'Mapa final'!$AF$11="Catastrófico"),CONCATENATE("R2C",'Mapa final'!$S$11),"")</f>
        <v/>
      </c>
      <c r="AJ37" s="155" t="str">
        <f>IF(AND('Mapa final'!$AD$11="Muy Alta",'Mapa final'!$AF$11="Catastrófico"),CONCATENATE("R2C",'Mapa final'!$S$11),"")</f>
        <v/>
      </c>
      <c r="AK37" s="155" t="str">
        <f>IF(AND('Mapa final'!$AD$11="Muy Alta",'Mapa final'!$AF$11="Catastrófico"),CONCATENATE("R2C",'Mapa final'!$S$11),"")</f>
        <v/>
      </c>
      <c r="AL37" s="155" t="str">
        <f>IF(AND('Mapa final'!$AD$11="Muy Alta",'Mapa final'!$AF$11="Catastrófico"),CONCATENATE("R2C",'Mapa final'!$S$11),"")</f>
        <v/>
      </c>
      <c r="AM37" s="47" t="str">
        <f>IF(AND('Mapa final'!$AD$11="Muy Alta",'Mapa final'!$AF$11="Catastrófico"),CONCATENATE("R2C",'Mapa final'!$S$11),"")</f>
        <v/>
      </c>
      <c r="AN37" s="70"/>
      <c r="AO37" s="349"/>
      <c r="AP37" s="350"/>
      <c r="AQ37" s="350"/>
      <c r="AR37" s="350"/>
      <c r="AS37" s="350"/>
      <c r="AT37" s="351"/>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30"/>
      <c r="C38" s="230"/>
      <c r="D38" s="231"/>
      <c r="E38" s="329"/>
      <c r="F38" s="328"/>
      <c r="G38" s="328"/>
      <c r="H38" s="328"/>
      <c r="I38" s="328"/>
      <c r="J38" s="65" t="str">
        <f>IF(AND('Mapa final'!$AD$11="Baja",'Mapa final'!$AF$11="Leve"),CONCATENATE("R2C",'Mapa final'!$S$11),"")</f>
        <v/>
      </c>
      <c r="K38" s="156" t="str">
        <f>IF(AND('Mapa final'!$AD$12="Baja",'Mapa final'!$AF$12="Leve"),CONCATENATE("R2C",'Mapa final'!$S$12),"")</f>
        <v/>
      </c>
      <c r="L38" s="156" t="str">
        <f>IF(AND('Mapa final'!$AD$11="Baja",'Mapa final'!$AF$11="Leve"),CONCATENATE("R2C",'Mapa final'!$S$11),"")</f>
        <v/>
      </c>
      <c r="M38" s="156" t="str">
        <f>IF(AND('Mapa final'!$AD$12="Baja",'Mapa final'!$AF$12="Leve"),CONCATENATE("R2C",'Mapa final'!$S$12),"")</f>
        <v/>
      </c>
      <c r="N38" s="156" t="str">
        <f>IF(AND('Mapa final'!$AD$11="Baja",'Mapa final'!$AF$11="Leve"),CONCATENATE("R2C",'Mapa final'!$S$11),"")</f>
        <v/>
      </c>
      <c r="O38" s="66" t="str">
        <f>IF(AND('Mapa final'!$AD$12="Baja",'Mapa final'!$AF$12="Leve"),CONCATENATE("R2C",'Mapa final'!$S$12),"")</f>
        <v/>
      </c>
      <c r="P38" s="154" t="str">
        <f>IF(AND('Mapa final'!$AD$11="Alta",'Mapa final'!$AF$11="Leve"),CONCATENATE("R2C",'Mapa final'!$S$11),"")</f>
        <v/>
      </c>
      <c r="Q38" s="154" t="str">
        <f>IF(AND('Mapa final'!$AD$12="baja",'Mapa final'!$AF$12="menor"),CONCATENATE("R1C",'Mapa final'!$S$12),"")</f>
        <v/>
      </c>
      <c r="R38" s="154" t="str">
        <f>IF(AND('Mapa final'!$AD$11="Alta",'Mapa final'!$AF$11="Leve"),CONCATENATE("R2C",'Mapa final'!$S$11),"")</f>
        <v/>
      </c>
      <c r="S38" s="154" t="str">
        <f>IF(AND('Mapa final'!$AD$12="Alta",'Mapa final'!$AF$12="Leve"),CONCATENATE("R2C",'Mapa final'!$S$12),"")</f>
        <v/>
      </c>
      <c r="T38" s="154" t="str">
        <f>IF(AND('Mapa final'!$AD$11="Alta",'Mapa final'!$AF$11="Leve"),CONCATENATE("R2C",'Mapa final'!$S$11),"")</f>
        <v/>
      </c>
      <c r="U38" s="58" t="str">
        <f>IF(AND('Mapa final'!$AD$12="Alta",'Mapa final'!$AF$12="Leve"),CONCATENATE("R2C",'Mapa final'!$S$12),"")</f>
        <v/>
      </c>
      <c r="V38" s="57" t="str">
        <f>IF(AND('Mapa final'!$AD$11="Alta",'Mapa final'!$AF$11="Leve"),CONCATENATE("R2C",'Mapa final'!$S$11),"")</f>
        <v/>
      </c>
      <c r="W38" s="154" t="str">
        <f>IF(AND('Mapa final'!$AD$12="Alta",'Mapa final'!$AF$12="Leve"),CONCATENATE("R2C",'Mapa final'!$S$12),"")</f>
        <v/>
      </c>
      <c r="X38" s="154" t="str">
        <f>IF(AND('Mapa final'!$AD$11="Alta",'Mapa final'!$AF$11="Leve"),CONCATENATE("R2C",'Mapa final'!$S$11),"")</f>
        <v/>
      </c>
      <c r="Y38" s="154" t="str">
        <f>IF(AND('Mapa final'!$AD$12="Alta",'Mapa final'!$AF$12="Leve"),CONCATENATE("R2C",'Mapa final'!$S$12),"")</f>
        <v/>
      </c>
      <c r="Z38" s="154" t="str">
        <f>IF(AND('Mapa final'!$AD$11="Alta",'Mapa final'!$AF$11="Leve"),CONCATENATE("R2C",'Mapa final'!$S$11),"")</f>
        <v/>
      </c>
      <c r="AA38" s="58" t="str">
        <f>IF(AND('Mapa final'!$AD$12="Alta",'Mapa final'!$AF$12="Leve"),CONCATENATE("R2C",'Mapa final'!$S$12),"")</f>
        <v/>
      </c>
      <c r="AB38" s="44" t="str">
        <f>IF(AND('Mapa final'!$AD$11="Muy Alta",'Mapa final'!$AF$11="Leve"),CONCATENATE("R2C",'Mapa final'!$S$11),"")</f>
        <v/>
      </c>
      <c r="AC38" s="153" t="str">
        <f>IF(AND('Mapa final'!$AD$12="Muy Alta",'Mapa final'!$AF$12="Leve"),CONCATENATE("R2C",'Mapa final'!$S$12),"")</f>
        <v/>
      </c>
      <c r="AD38" s="153" t="str">
        <f>IF(AND('Mapa final'!$AD$11="Muy Alta",'Mapa final'!$AF$11="Leve"),CONCATENATE("R2C",'Mapa final'!$S$11),"")</f>
        <v/>
      </c>
      <c r="AE38" s="153" t="str">
        <f>IF(AND('Mapa final'!$AD$12="Muy Alta",'Mapa final'!$AF$12="Leve"),CONCATENATE("R2C",'Mapa final'!$S$12),"")</f>
        <v/>
      </c>
      <c r="AF38" s="153" t="str">
        <f>IF(AND('Mapa final'!$AD$11="Muy Alta",'Mapa final'!$AF$11="Leve"),CONCATENATE("R2C",'Mapa final'!$S$11),"")</f>
        <v/>
      </c>
      <c r="AG38" s="45" t="str">
        <f>IF(AND('Mapa final'!$AD$12="Muy Alta",'Mapa final'!$AF$12="Leve"),CONCATENATE("R2C",'Mapa final'!$S$12),"")</f>
        <v/>
      </c>
      <c r="AH38" s="46" t="str">
        <f>IF(AND('Mapa final'!$AD$11="Muy Alta",'Mapa final'!$AF$11="Catastrófico"),CONCATENATE("R2C",'Mapa final'!$S$11),"")</f>
        <v/>
      </c>
      <c r="AI38" s="155" t="str">
        <f>IF(AND('Mapa final'!$AD$11="Muy Alta",'Mapa final'!$AF$11="Catastrófico"),CONCATENATE("R2C",'Mapa final'!$S$11),"")</f>
        <v/>
      </c>
      <c r="AJ38" s="155" t="str">
        <f>IF(AND('Mapa final'!$AD$11="Muy Alta",'Mapa final'!$AF$11="Catastrófico"),CONCATENATE("R2C",'Mapa final'!$S$11),"")</f>
        <v/>
      </c>
      <c r="AK38" s="155" t="str">
        <f>IF(AND('Mapa final'!$AD$11="Muy Alta",'Mapa final'!$AF$11="Catastrófico"),CONCATENATE("R2C",'Mapa final'!$S$11),"")</f>
        <v/>
      </c>
      <c r="AL38" s="155" t="str">
        <f>IF(AND('Mapa final'!$AD$11="Muy Alta",'Mapa final'!$AF$11="Catastrófico"),CONCATENATE("R2C",'Mapa final'!$S$11),"")</f>
        <v/>
      </c>
      <c r="AM38" s="47" t="str">
        <f>IF(AND('Mapa final'!$AD$11="Muy Alta",'Mapa final'!$AF$11="Catastrófico"),CONCATENATE("R2C",'Mapa final'!$S$11),"")</f>
        <v/>
      </c>
      <c r="AN38" s="70"/>
      <c r="AO38" s="349"/>
      <c r="AP38" s="350"/>
      <c r="AQ38" s="350"/>
      <c r="AR38" s="350"/>
      <c r="AS38" s="350"/>
      <c r="AT38" s="351"/>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30"/>
      <c r="C39" s="230"/>
      <c r="D39" s="231"/>
      <c r="E39" s="329"/>
      <c r="F39" s="328"/>
      <c r="G39" s="328"/>
      <c r="H39" s="328"/>
      <c r="I39" s="328"/>
      <c r="J39" s="65" t="str">
        <f>IF(AND('Mapa final'!$AD$11="Baja",'Mapa final'!$AF$11="Leve"),CONCATENATE("R2C",'Mapa final'!$S$11),"")</f>
        <v/>
      </c>
      <c r="K39" s="156" t="str">
        <f>IF(AND('Mapa final'!$AD$12="Baja",'Mapa final'!$AF$12="Leve"),CONCATENATE("R2C",'Mapa final'!$S$12),"")</f>
        <v/>
      </c>
      <c r="L39" s="156" t="str">
        <f>IF(AND('Mapa final'!$AD$11="Baja",'Mapa final'!$AF$11="Leve"),CONCATENATE("R2C",'Mapa final'!$S$11),"")</f>
        <v/>
      </c>
      <c r="M39" s="156" t="str">
        <f>IF(AND('Mapa final'!$AD$12="Baja",'Mapa final'!$AF$12="Leve"),CONCATENATE("R2C",'Mapa final'!$S$12),"")</f>
        <v/>
      </c>
      <c r="N39" s="156" t="str">
        <f>IF(AND('Mapa final'!$AD$11="Baja",'Mapa final'!$AF$11="Leve"),CONCATENATE("R2C",'Mapa final'!$S$11),"")</f>
        <v/>
      </c>
      <c r="O39" s="66" t="str">
        <f>IF(AND('Mapa final'!$AD$12="Baja",'Mapa final'!$AF$12="Leve"),CONCATENATE("R2C",'Mapa final'!$S$12),"")</f>
        <v/>
      </c>
      <c r="P39" s="154" t="str">
        <f>IF(AND('Mapa final'!$AD$11="Alta",'Mapa final'!$AF$11="Leve"),CONCATENATE("R2C",'Mapa final'!$S$11),"")</f>
        <v/>
      </c>
      <c r="Q39" s="154" t="str">
        <f>IF(AND('Mapa final'!$AD$12="Alta",'Mapa final'!$AF$12="Leve"),CONCATENATE("R2C",'Mapa final'!$S$12),"")</f>
        <v/>
      </c>
      <c r="R39" s="154" t="str">
        <f>IF(AND('Mapa final'!$AD$11="Alta",'Mapa final'!$AF$11="Leve"),CONCATENATE("R2C",'Mapa final'!$S$11),"")</f>
        <v/>
      </c>
      <c r="S39" s="154" t="str">
        <f>IF(AND('Mapa final'!$AD$12="Alta",'Mapa final'!$AF$12="Leve"),CONCATENATE("R2C",'Mapa final'!$S$12),"")</f>
        <v/>
      </c>
      <c r="T39" s="154" t="str">
        <f>IF(AND('Mapa final'!$AD$11="Alta",'Mapa final'!$AF$11="Leve"),CONCATENATE("R2C",'Mapa final'!$S$11),"")</f>
        <v/>
      </c>
      <c r="U39" s="58" t="str">
        <f>IF(AND('Mapa final'!$AD$12="Alta",'Mapa final'!$AF$12="Leve"),CONCATENATE("R2C",'Mapa final'!$S$12),"")</f>
        <v/>
      </c>
      <c r="V39" s="57" t="str">
        <f>IF(AND('Mapa final'!$AD$11="Alta",'Mapa final'!$AF$11="Leve"),CONCATENATE("R2C",'Mapa final'!$S$11),"")</f>
        <v/>
      </c>
      <c r="W39" s="154" t="str">
        <f>IF(AND('Mapa final'!$AD$12="Alta",'Mapa final'!$AF$12="Leve"),CONCATENATE("R2C",'Mapa final'!$S$12),"")</f>
        <v/>
      </c>
      <c r="X39" s="154" t="str">
        <f>IF(AND('Mapa final'!$AD$11="Alta",'Mapa final'!$AF$11="Leve"),CONCATENATE("R2C",'Mapa final'!$S$11),"")</f>
        <v/>
      </c>
      <c r="Y39" s="154" t="str">
        <f>IF(AND('Mapa final'!$AD$12="Alta",'Mapa final'!$AF$12="Leve"),CONCATENATE("R2C",'Mapa final'!$S$12),"")</f>
        <v/>
      </c>
      <c r="Z39" s="154" t="str">
        <f>IF(AND('Mapa final'!$AD$11="Alta",'Mapa final'!$AF$11="Leve"),CONCATENATE("R2C",'Mapa final'!$S$11),"")</f>
        <v/>
      </c>
      <c r="AA39" s="58" t="str">
        <f>IF(AND('Mapa final'!$AD$12="Alta",'Mapa final'!$AF$12="Leve"),CONCATENATE("R2C",'Mapa final'!$S$12),"")</f>
        <v/>
      </c>
      <c r="AB39" s="44" t="str">
        <f>IF(AND('Mapa final'!$AD$11="Muy Alta",'Mapa final'!$AF$11="Leve"),CONCATENATE("R2C",'Mapa final'!$S$11),"")</f>
        <v/>
      </c>
      <c r="AC39" s="153" t="str">
        <f>IF(AND('Mapa final'!$AD$12="Muy Alta",'Mapa final'!$AF$12="Leve"),CONCATENATE("R2C",'Mapa final'!$S$12),"")</f>
        <v/>
      </c>
      <c r="AD39" s="153" t="str">
        <f>IF(AND('Mapa final'!$AD$11="Muy Alta",'Mapa final'!$AF$11="Leve"),CONCATENATE("R2C",'Mapa final'!$S$11),"")</f>
        <v/>
      </c>
      <c r="AE39" s="153" t="str">
        <f>IF(AND('Mapa final'!$AD$12="Muy Alta",'Mapa final'!$AF$12="Leve"),CONCATENATE("R2C",'Mapa final'!$S$12),"")</f>
        <v/>
      </c>
      <c r="AF39" s="153" t="str">
        <f>IF(AND('Mapa final'!$AD$11="Muy Alta",'Mapa final'!$AF$11="Leve"),CONCATENATE("R2C",'Mapa final'!$S$11),"")</f>
        <v/>
      </c>
      <c r="AG39" s="45" t="str">
        <f>IF(AND('Mapa final'!$AD$12="Muy Alta",'Mapa final'!$AF$12="Leve"),CONCATENATE("R2C",'Mapa final'!$S$12),"")</f>
        <v/>
      </c>
      <c r="AH39" s="46" t="str">
        <f>IF(AND('Mapa final'!$AD$11="Muy Alta",'Mapa final'!$AF$11="Catastrófico"),CONCATENATE("R2C",'Mapa final'!$S$11),"")</f>
        <v/>
      </c>
      <c r="AI39" s="155" t="str">
        <f>IF(AND('Mapa final'!$AD$11="Muy Alta",'Mapa final'!$AF$11="Catastrófico"),CONCATENATE("R2C",'Mapa final'!$S$11),"")</f>
        <v/>
      </c>
      <c r="AJ39" s="155" t="str">
        <f>IF(AND('Mapa final'!$AD$11="Muy Alta",'Mapa final'!$AF$11="Catastrófico"),CONCATENATE("R2C",'Mapa final'!$S$11),"")</f>
        <v/>
      </c>
      <c r="AK39" s="155" t="str">
        <f>IF(AND('Mapa final'!$AD$11="Muy Alta",'Mapa final'!$AF$11="Catastrófico"),CONCATENATE("R2C",'Mapa final'!$S$11),"")</f>
        <v/>
      </c>
      <c r="AL39" s="155" t="str">
        <f>IF(AND('Mapa final'!$AD$11="Muy Alta",'Mapa final'!$AF$11="Catastrófico"),CONCATENATE("R2C",'Mapa final'!$S$11),"")</f>
        <v/>
      </c>
      <c r="AM39" s="47" t="str">
        <f>IF(AND('Mapa final'!$AD$11="Muy Alta",'Mapa final'!$AF$11="Catastrófico"),CONCATENATE("R2C",'Mapa final'!$S$11),"")</f>
        <v/>
      </c>
      <c r="AN39" s="70"/>
      <c r="AO39" s="349"/>
      <c r="AP39" s="350"/>
      <c r="AQ39" s="350"/>
      <c r="AR39" s="350"/>
      <c r="AS39" s="350"/>
      <c r="AT39" s="351"/>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30"/>
      <c r="C40" s="230"/>
      <c r="D40" s="231"/>
      <c r="E40" s="329"/>
      <c r="F40" s="328"/>
      <c r="G40" s="328"/>
      <c r="H40" s="328"/>
      <c r="I40" s="328"/>
      <c r="J40" s="65" t="str">
        <f>IF(AND('Mapa final'!$AD$11="Baja",'Mapa final'!$AF$11="Leve"),CONCATENATE("R2C",'Mapa final'!$S$11),"")</f>
        <v/>
      </c>
      <c r="K40" s="156" t="str">
        <f>IF(AND('Mapa final'!$AD$12="Baja",'Mapa final'!$AF$12="Leve"),CONCATENATE("R2C",'Mapa final'!$S$12),"")</f>
        <v/>
      </c>
      <c r="L40" s="156" t="str">
        <f>IF(AND('Mapa final'!$AD$11="Baja",'Mapa final'!$AF$11="Leve"),CONCATENATE("R2C",'Mapa final'!$S$11),"")</f>
        <v/>
      </c>
      <c r="M40" s="156" t="str">
        <f>IF(AND('Mapa final'!$AD$12="Baja",'Mapa final'!$AF$12="Leve"),CONCATENATE("R2C",'Mapa final'!$S$12),"")</f>
        <v/>
      </c>
      <c r="N40" s="156" t="str">
        <f>IF(AND('Mapa final'!$AD$11="Baja",'Mapa final'!$AF$11="Leve"),CONCATENATE("R2C",'Mapa final'!$S$11),"")</f>
        <v/>
      </c>
      <c r="O40" s="66" t="str">
        <f>IF(AND('Mapa final'!$AD$12="Baja",'Mapa final'!$AF$12="Leve"),CONCATENATE("R2C",'Mapa final'!$S$12),"")</f>
        <v/>
      </c>
      <c r="P40" s="154" t="str">
        <f>IF(AND('Mapa final'!$AD$11="Alta",'Mapa final'!$AF$11="Leve"),CONCATENATE("R2C",'Mapa final'!$S$11),"")</f>
        <v/>
      </c>
      <c r="Q40" s="154" t="str">
        <f>IF(AND('Mapa final'!$AD$12="Alta",'Mapa final'!$AF$12="Leve"),CONCATENATE("R2C",'Mapa final'!$S$12),"")</f>
        <v/>
      </c>
      <c r="R40" s="154" t="str">
        <f>IF(AND('Mapa final'!$AD$11="Alta",'Mapa final'!$AF$11="Leve"),CONCATENATE("R2C",'Mapa final'!$S$11),"")</f>
        <v/>
      </c>
      <c r="S40" s="154" t="str">
        <f>IF(AND('Mapa final'!$AD$12="Alta",'Mapa final'!$AF$12="Leve"),CONCATENATE("R2C",'Mapa final'!$S$12),"")</f>
        <v/>
      </c>
      <c r="T40" s="154" t="str">
        <f>IF(AND('Mapa final'!$AD$11="Alta",'Mapa final'!$AF$11="Leve"),CONCATENATE("R2C",'Mapa final'!$S$11),"")</f>
        <v/>
      </c>
      <c r="U40" s="58" t="str">
        <f>IF(AND('Mapa final'!$AD$12="Alta",'Mapa final'!$AF$12="Leve"),CONCATENATE("R2C",'Mapa final'!$S$12),"")</f>
        <v/>
      </c>
      <c r="V40" s="57" t="str">
        <f>IF(AND('Mapa final'!$AD$11="Alta",'Mapa final'!$AF$11="Leve"),CONCATENATE("R2C",'Mapa final'!$S$11),"")</f>
        <v/>
      </c>
      <c r="W40" s="154" t="str">
        <f>IF(AND('Mapa final'!$AD$12="Alta",'Mapa final'!$AF$12="Leve"),CONCATENATE("R2C",'Mapa final'!$S$12),"")</f>
        <v/>
      </c>
      <c r="X40" s="154" t="str">
        <f>IF(AND('Mapa final'!$AD$11="Alta",'Mapa final'!$AF$11="Leve"),CONCATENATE("R2C",'Mapa final'!$S$11),"")</f>
        <v/>
      </c>
      <c r="Y40" s="154" t="str">
        <f>IF(AND('Mapa final'!$AD$12="Alta",'Mapa final'!$AF$12="Leve"),CONCATENATE("R2C",'Mapa final'!$S$12),"")</f>
        <v/>
      </c>
      <c r="Z40" s="154" t="str">
        <f>IF(AND('Mapa final'!$AD$11="Alta",'Mapa final'!$AF$11="Leve"),CONCATENATE("R2C",'Mapa final'!$S$11),"")</f>
        <v/>
      </c>
      <c r="AA40" s="58" t="str">
        <f>IF(AND('Mapa final'!$AD$12="Alta",'Mapa final'!$AF$12="Leve"),CONCATENATE("R2C",'Mapa final'!$S$12),"")</f>
        <v/>
      </c>
      <c r="AB40" s="44" t="str">
        <f>IF(AND('Mapa final'!$AD$11="Muy Alta",'Mapa final'!$AF$11="Leve"),CONCATENATE("R2C",'Mapa final'!$S$11),"")</f>
        <v/>
      </c>
      <c r="AC40" s="153" t="str">
        <f>IF(AND('Mapa final'!$AD$12="Muy Alta",'Mapa final'!$AF$12="Leve"),CONCATENATE("R2C",'Mapa final'!$S$12),"")</f>
        <v/>
      </c>
      <c r="AD40" s="153" t="str">
        <f>IF(AND('Mapa final'!$AD$11="Muy Alta",'Mapa final'!$AF$11="Leve"),CONCATENATE("R2C",'Mapa final'!$S$11),"")</f>
        <v/>
      </c>
      <c r="AE40" s="153" t="str">
        <f>IF(AND('Mapa final'!$AD$12="Muy Alta",'Mapa final'!$AF$12="Leve"),CONCATENATE("R2C",'Mapa final'!$S$12),"")</f>
        <v/>
      </c>
      <c r="AF40" s="153" t="str">
        <f>IF(AND('Mapa final'!$AD$11="Muy Alta",'Mapa final'!$AF$11="Leve"),CONCATENATE("R2C",'Mapa final'!$S$11),"")</f>
        <v/>
      </c>
      <c r="AG40" s="45" t="str">
        <f>IF(AND('Mapa final'!$AD$12="Muy Alta",'Mapa final'!$AF$12="Leve"),CONCATENATE("R2C",'Mapa final'!$S$12),"")</f>
        <v/>
      </c>
      <c r="AH40" s="46" t="str">
        <f>IF(AND('Mapa final'!$AD$11="Muy Alta",'Mapa final'!$AF$11="Catastrófico"),CONCATENATE("R2C",'Mapa final'!$S$11),"")</f>
        <v/>
      </c>
      <c r="AI40" s="155" t="str">
        <f>IF(AND('Mapa final'!$AD$11="Muy Alta",'Mapa final'!$AF$11="Catastrófico"),CONCATENATE("R2C",'Mapa final'!$S$11),"")</f>
        <v/>
      </c>
      <c r="AJ40" s="155" t="str">
        <f>IF(AND('Mapa final'!$AD$11="Muy Alta",'Mapa final'!$AF$11="Catastrófico"),CONCATENATE("R2C",'Mapa final'!$S$11),"")</f>
        <v/>
      </c>
      <c r="AK40" s="155" t="str">
        <f>IF(AND('Mapa final'!$AD$11="Muy Alta",'Mapa final'!$AF$11="Catastrófico"),CONCATENATE("R2C",'Mapa final'!$S$11),"")</f>
        <v/>
      </c>
      <c r="AL40" s="155" t="str">
        <f>IF(AND('Mapa final'!$AD$11="Muy Alta",'Mapa final'!$AF$11="Catastrófico"),CONCATENATE("R2C",'Mapa final'!$S$11),"")</f>
        <v/>
      </c>
      <c r="AM40" s="47" t="str">
        <f>IF(AND('Mapa final'!$AD$11="Muy Alta",'Mapa final'!$AF$11="Catastrófico"),CONCATENATE("R2C",'Mapa final'!$S$11),"")</f>
        <v/>
      </c>
      <c r="AN40" s="70"/>
      <c r="AO40" s="349"/>
      <c r="AP40" s="350"/>
      <c r="AQ40" s="350"/>
      <c r="AR40" s="350"/>
      <c r="AS40" s="350"/>
      <c r="AT40" s="351"/>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30"/>
      <c r="C41" s="230"/>
      <c r="D41" s="231"/>
      <c r="E41" s="329"/>
      <c r="F41" s="328"/>
      <c r="G41" s="328"/>
      <c r="H41" s="328"/>
      <c r="I41" s="328"/>
      <c r="J41" s="65" t="str">
        <f>IF(AND('Mapa final'!$AD$11="Baja",'Mapa final'!$AF$11="Leve"),CONCATENATE("R2C",'Mapa final'!$S$11),"")</f>
        <v/>
      </c>
      <c r="K41" s="156" t="str">
        <f>IF(AND('Mapa final'!$AD$12="Baja",'Mapa final'!$AF$12="Leve"),CONCATENATE("R2C",'Mapa final'!$S$12),"")</f>
        <v/>
      </c>
      <c r="L41" s="156" t="str">
        <f>IF(AND('Mapa final'!$AD$11="Baja",'Mapa final'!$AF$11="Leve"),CONCATENATE("R2C",'Mapa final'!$S$11),"")</f>
        <v/>
      </c>
      <c r="M41" s="156" t="str">
        <f>IF(AND('Mapa final'!$AD$12="Baja",'Mapa final'!$AF$12="Leve"),CONCATENATE("R2C",'Mapa final'!$S$12),"")</f>
        <v/>
      </c>
      <c r="N41" s="156" t="str">
        <f>IF(AND('Mapa final'!$AD$11="Baja",'Mapa final'!$AF$11="Leve"),CONCATENATE("R2C",'Mapa final'!$S$11),"")</f>
        <v/>
      </c>
      <c r="O41" s="66" t="str">
        <f>IF(AND('Mapa final'!$AD$12="Baja",'Mapa final'!$AF$12="Leve"),CONCATENATE("R2C",'Mapa final'!$S$12),"")</f>
        <v/>
      </c>
      <c r="P41" s="154" t="str">
        <f>IF(AND('Mapa final'!$AD$11="Alta",'Mapa final'!$AF$11="Leve"),CONCATENATE("R2C",'Mapa final'!$S$11),"")</f>
        <v/>
      </c>
      <c r="Q41" s="154" t="str">
        <f>IF(AND('Mapa final'!$AD$12="Alta",'Mapa final'!$AF$12="Leve"),CONCATENATE("R2C",'Mapa final'!$S$12),"")</f>
        <v/>
      </c>
      <c r="R41" s="154" t="str">
        <f>IF(AND('Mapa final'!$AD$11="Alta",'Mapa final'!$AF$11="Leve"),CONCATENATE("R2C",'Mapa final'!$S$11),"")</f>
        <v/>
      </c>
      <c r="S41" s="154" t="str">
        <f>IF(AND('Mapa final'!$AD$12="baja",'Mapa final'!$AF$12="menor"),CONCATENATE("R2C",'Mapa final'!$S$12),"")</f>
        <v/>
      </c>
      <c r="T41" s="154" t="str">
        <f>IF(AND('Mapa final'!$AD$11="Alta",'Mapa final'!$AF$11="Leve"),CONCATENATE("R2C",'Mapa final'!$S$11),"")</f>
        <v/>
      </c>
      <c r="U41" s="58" t="str">
        <f>IF(AND('Mapa final'!$AD$12="Alta",'Mapa final'!$AF$12="Leve"),CONCATENATE("R2C",'Mapa final'!$S$12),"")</f>
        <v/>
      </c>
      <c r="V41" s="57" t="str">
        <f>IF(AND('Mapa final'!$AD$11="Alta",'Mapa final'!$AF$11="Leve"),CONCATENATE("R2C",'Mapa final'!$S$11),"")</f>
        <v/>
      </c>
      <c r="W41" s="154" t="str">
        <f>IF(AND('Mapa final'!$AD$12="Alta",'Mapa final'!$AF$12="Leve"),CONCATENATE("R2C",'Mapa final'!$S$12),"")</f>
        <v/>
      </c>
      <c r="X41" s="154" t="str">
        <f>IF(AND('Mapa final'!$AD$11="Alta",'Mapa final'!$AF$11="Leve"),CONCATENATE("R2C",'Mapa final'!$S$11),"")</f>
        <v/>
      </c>
      <c r="Y41" s="154" t="str">
        <f>IF(AND('Mapa final'!$AD$12="Alta",'Mapa final'!$AF$12="Leve"),CONCATENATE("R2C",'Mapa final'!$S$12),"")</f>
        <v/>
      </c>
      <c r="Z41" s="154" t="str">
        <f>IF(AND('Mapa final'!$AD$11="Alta",'Mapa final'!$AF$11="Leve"),CONCATENATE("R2C",'Mapa final'!$S$11),"")</f>
        <v/>
      </c>
      <c r="AA41" s="58" t="str">
        <f>IF(AND('Mapa final'!$AD$12="Alta",'Mapa final'!$AF$12="Leve"),CONCATENATE("R2C",'Mapa final'!$S$12),"")</f>
        <v/>
      </c>
      <c r="AB41" s="44" t="str">
        <f>IF(AND('Mapa final'!$AD$11="Muy Alta",'Mapa final'!$AF$11="Leve"),CONCATENATE("R2C",'Mapa final'!$S$11),"")</f>
        <v/>
      </c>
      <c r="AC41" s="153" t="str">
        <f>IF(AND('Mapa final'!$AD$12="Muy Alta",'Mapa final'!$AF$12="Leve"),CONCATENATE("R2C",'Mapa final'!$S$12),"")</f>
        <v/>
      </c>
      <c r="AD41" s="153" t="str">
        <f>IF(AND('Mapa final'!$AD$11="Muy Alta",'Mapa final'!$AF$11="Leve"),CONCATENATE("R2C",'Mapa final'!$S$11),"")</f>
        <v/>
      </c>
      <c r="AE41" s="153" t="str">
        <f>IF(AND('Mapa final'!$AD$12="Muy Alta",'Mapa final'!$AF$12="Leve"),CONCATENATE("R2C",'Mapa final'!$S$12),"")</f>
        <v/>
      </c>
      <c r="AF41" s="153" t="str">
        <f>IF(AND('Mapa final'!$AD$11="Muy Alta",'Mapa final'!$AF$11="Leve"),CONCATENATE("R2C",'Mapa final'!$S$11),"")</f>
        <v/>
      </c>
      <c r="AG41" s="45" t="str">
        <f>IF(AND('Mapa final'!$AD$12="Muy Alta",'Mapa final'!$AF$12="Leve"),CONCATENATE("R2C",'Mapa final'!$S$12),"")</f>
        <v/>
      </c>
      <c r="AH41" s="46" t="str">
        <f>IF(AND('Mapa final'!$AD$11="Muy Alta",'Mapa final'!$AF$11="Catastrófico"),CONCATENATE("R2C",'Mapa final'!$S$11),"")</f>
        <v/>
      </c>
      <c r="AI41" s="155" t="str">
        <f>IF(AND('Mapa final'!$AD$11="Muy Alta",'Mapa final'!$AF$11="Catastrófico"),CONCATENATE("R2C",'Mapa final'!$S$11),"")</f>
        <v/>
      </c>
      <c r="AJ41" s="155" t="str">
        <f>IF(AND('Mapa final'!$AD$11="Muy Alta",'Mapa final'!$AF$11="Catastrófico"),CONCATENATE("R2C",'Mapa final'!$S$11),"")</f>
        <v/>
      </c>
      <c r="AK41" s="155" t="str">
        <f>IF(AND('Mapa final'!$AD$11="Muy Alta",'Mapa final'!$AF$11="Catastrófico"),CONCATENATE("R2C",'Mapa final'!$S$11),"")</f>
        <v/>
      </c>
      <c r="AL41" s="155" t="str">
        <f>IF(AND('Mapa final'!$AD$11="Muy Alta",'Mapa final'!$AF$11="Catastrófico"),CONCATENATE("R2C",'Mapa final'!$S$11),"")</f>
        <v/>
      </c>
      <c r="AM41" s="47" t="str">
        <f>IF(AND('Mapa final'!$AD$11="Muy Alta",'Mapa final'!$AF$11="Catastrófico"),CONCATENATE("R2C",'Mapa final'!$S$11),"")</f>
        <v/>
      </c>
      <c r="AN41" s="70"/>
      <c r="AO41" s="349"/>
      <c r="AP41" s="350"/>
      <c r="AQ41" s="350"/>
      <c r="AR41" s="350"/>
      <c r="AS41" s="350"/>
      <c r="AT41" s="351"/>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30"/>
      <c r="C42" s="230"/>
      <c r="D42" s="231"/>
      <c r="E42" s="329"/>
      <c r="F42" s="328"/>
      <c r="G42" s="328"/>
      <c r="H42" s="328"/>
      <c r="I42" s="328"/>
      <c r="J42" s="65" t="str">
        <f>IF(AND('Mapa final'!$AD$11="Baja",'Mapa final'!$AF$11="Leve"),CONCATENATE("R2C",'Mapa final'!$S$11),"")</f>
        <v/>
      </c>
      <c r="K42" s="156" t="str">
        <f>IF(AND('Mapa final'!$AD$12="Baja",'Mapa final'!$AF$12="Leve"),CONCATENATE("R2C",'Mapa final'!$S$12),"")</f>
        <v/>
      </c>
      <c r="L42" s="156" t="str">
        <f>IF(AND('Mapa final'!$AD$11="Baja",'Mapa final'!$AF$11="Leve"),CONCATENATE("R2C",'Mapa final'!$S$11),"")</f>
        <v/>
      </c>
      <c r="M42" s="156" t="str">
        <f>IF(AND('Mapa final'!$AD$12="Baja",'Mapa final'!$AF$12="Leve"),CONCATENATE("R2C",'Mapa final'!$S$12),"")</f>
        <v/>
      </c>
      <c r="N42" s="156" t="str">
        <f>IF(AND('Mapa final'!$AD$11="Baja",'Mapa final'!$AF$11="Leve"),CONCATENATE("R2C",'Mapa final'!$S$11),"")</f>
        <v/>
      </c>
      <c r="O42" s="66" t="str">
        <f>IF(AND('Mapa final'!$AD$12="Baja",'Mapa final'!$AF$12="Leve"),CONCATENATE("R2C",'Mapa final'!$S$12),"")</f>
        <v/>
      </c>
      <c r="P42" s="154" t="str">
        <f>IF(AND('Mapa final'!$AD$11="Alta",'Mapa final'!$AF$11="Leve"),CONCATENATE("R2C",'Mapa final'!$S$11),"")</f>
        <v/>
      </c>
      <c r="Q42" s="154" t="str">
        <f>IF(AND('Mapa final'!$AD$12="Alta",'Mapa final'!$AF$12="Leve"),CONCATENATE("R2C",'Mapa final'!$S$12),"")</f>
        <v/>
      </c>
      <c r="R42" s="154" t="str">
        <f>IF(AND('Mapa final'!$AD$11="Alta",'Mapa final'!$AF$11="Leve"),CONCATENATE("R2C",'Mapa final'!$S$11),"")</f>
        <v/>
      </c>
      <c r="S42" s="154" t="str">
        <f>IF(AND('Mapa final'!$AD$12="Alta",'Mapa final'!$AF$12="Leve"),CONCATENATE("R2C",'Mapa final'!$S$12),"")</f>
        <v/>
      </c>
      <c r="T42" s="154" t="str">
        <f>IF(AND('Mapa final'!$AD$11="Alta",'Mapa final'!$AF$11="Leve"),CONCATENATE("R2C",'Mapa final'!$S$11),"")</f>
        <v/>
      </c>
      <c r="U42" s="58" t="str">
        <f>IF(AND('Mapa final'!$AD$12="Alta",'Mapa final'!$AF$12="Leve"),CONCATENATE("R2C",'Mapa final'!$S$12),"")</f>
        <v/>
      </c>
      <c r="V42" s="57" t="str">
        <f>IF(AND('Mapa final'!$AD$11="Alta",'Mapa final'!$AF$11="Leve"),CONCATENATE("R2C",'Mapa final'!$S$11),"")</f>
        <v/>
      </c>
      <c r="W42" s="154" t="str">
        <f>IF(AND('Mapa final'!$AD$12="Alta",'Mapa final'!$AF$12="Leve"),CONCATENATE("R2C",'Mapa final'!$S$12),"")</f>
        <v/>
      </c>
      <c r="X42" s="154" t="str">
        <f>IF(AND('Mapa final'!$AD$11="Alta",'Mapa final'!$AF$11="Leve"),CONCATENATE("R2C",'Mapa final'!$S$11),"")</f>
        <v/>
      </c>
      <c r="Y42" s="154" t="str">
        <f>IF(AND('Mapa final'!$AD$12="Alta",'Mapa final'!$AF$12="Leve"),CONCATENATE("R2C",'Mapa final'!$S$12),"")</f>
        <v/>
      </c>
      <c r="Z42" s="154" t="str">
        <f>IF(AND('Mapa final'!$AD$11="Alta",'Mapa final'!$AF$11="Leve"),CONCATENATE("R2C",'Mapa final'!$S$11),"")</f>
        <v/>
      </c>
      <c r="AA42" s="58" t="str">
        <f>IF(AND('Mapa final'!$AD$12="Alta",'Mapa final'!$AF$12="Leve"),CONCATENATE("R2C",'Mapa final'!$S$12),"")</f>
        <v/>
      </c>
      <c r="AB42" s="44" t="str">
        <f>IF(AND('Mapa final'!$AD$11="Muy Alta",'Mapa final'!$AF$11="Leve"),CONCATENATE("R2C",'Mapa final'!$S$11),"")</f>
        <v/>
      </c>
      <c r="AC42" s="153" t="str">
        <f>IF(AND('Mapa final'!$AD$12="Muy Alta",'Mapa final'!$AF$12="Leve"),CONCATENATE("R2C",'Mapa final'!$S$12),"")</f>
        <v/>
      </c>
      <c r="AD42" s="153" t="str">
        <f>IF(AND('Mapa final'!$AD$11="Muy Alta",'Mapa final'!$AF$11="Leve"),CONCATENATE("R2C",'Mapa final'!$S$11),"")</f>
        <v/>
      </c>
      <c r="AE42" s="153" t="str">
        <f>IF(AND('Mapa final'!$AD$12="Muy Alta",'Mapa final'!$AF$12="Leve"),CONCATENATE("R2C",'Mapa final'!$S$12),"")</f>
        <v/>
      </c>
      <c r="AF42" s="153" t="str">
        <f>IF(AND('Mapa final'!$AD$11="Muy Alta",'Mapa final'!$AF$11="Leve"),CONCATENATE("R2C",'Mapa final'!$S$11),"")</f>
        <v/>
      </c>
      <c r="AG42" s="45" t="str">
        <f>IF(AND('Mapa final'!$AD$12="Muy Alta",'Mapa final'!$AF$12="Leve"),CONCATENATE("R2C",'Mapa final'!$S$12),"")</f>
        <v/>
      </c>
      <c r="AH42" s="46" t="str">
        <f>IF(AND('Mapa final'!$AD$11="Muy Alta",'Mapa final'!$AF$11="Catastrófico"),CONCATENATE("R2C",'Mapa final'!$S$11),"")</f>
        <v/>
      </c>
      <c r="AI42" s="155" t="str">
        <f>IF(AND('Mapa final'!$AD$11="Muy Alta",'Mapa final'!$AF$11="Catastrófico"),CONCATENATE("R2C",'Mapa final'!$S$11),"")</f>
        <v/>
      </c>
      <c r="AJ42" s="155" t="str">
        <f>IF(AND('Mapa final'!$AD$11="Muy Alta",'Mapa final'!$AF$11="Catastrófico"),CONCATENATE("R2C",'Mapa final'!$S$11),"")</f>
        <v/>
      </c>
      <c r="AK42" s="155" t="str">
        <f>IF(AND('Mapa final'!$AD$11="Muy Alta",'Mapa final'!$AF$11="Catastrófico"),CONCATENATE("R2C",'Mapa final'!$S$11),"")</f>
        <v/>
      </c>
      <c r="AL42" s="155" t="str">
        <f>IF(AND('Mapa final'!$AD$11="Muy Alta",'Mapa final'!$AF$11="Catastrófico"),CONCATENATE("R2C",'Mapa final'!$S$11),"")</f>
        <v/>
      </c>
      <c r="AM42" s="47" t="str">
        <f>IF(AND('Mapa final'!$AD$11="Muy Alta",'Mapa final'!$AF$11="Catastrófico"),CONCATENATE("R2C",'Mapa final'!$S$11),"")</f>
        <v/>
      </c>
      <c r="AN42" s="70"/>
      <c r="AO42" s="349"/>
      <c r="AP42" s="350"/>
      <c r="AQ42" s="350"/>
      <c r="AR42" s="350"/>
      <c r="AS42" s="350"/>
      <c r="AT42" s="351"/>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30"/>
      <c r="C43" s="230"/>
      <c r="D43" s="231"/>
      <c r="E43" s="329"/>
      <c r="F43" s="328"/>
      <c r="G43" s="328"/>
      <c r="H43" s="328"/>
      <c r="I43" s="328"/>
      <c r="J43" s="65" t="str">
        <f>IF(AND('Mapa final'!$AD$11="Baja",'Mapa final'!$AF$11="Leve"),CONCATENATE("R2C",'Mapa final'!$S$11),"")</f>
        <v/>
      </c>
      <c r="K43" s="156" t="str">
        <f>IF(AND('Mapa final'!$AD$12="Baja",'Mapa final'!$AF$12="Leve"),CONCATENATE("R2C",'Mapa final'!$S$12),"")</f>
        <v/>
      </c>
      <c r="L43" s="156" t="str">
        <f>IF(AND('Mapa final'!$AD$11="Baja",'Mapa final'!$AF$11="Leve"),CONCATENATE("R2C",'Mapa final'!$S$11),"")</f>
        <v/>
      </c>
      <c r="M43" s="156" t="str">
        <f>IF(AND('Mapa final'!$AD$12="Baja",'Mapa final'!$AF$12="Leve"),CONCATENATE("R2C",'Mapa final'!$S$12),"")</f>
        <v/>
      </c>
      <c r="N43" s="156" t="str">
        <f>IF(AND('Mapa final'!$AD$11="Baja",'Mapa final'!$AF$11="Leve"),CONCATENATE("R2C",'Mapa final'!$S$11),"")</f>
        <v/>
      </c>
      <c r="O43" s="66" t="str">
        <f>IF(AND('Mapa final'!$AD$12="Baja",'Mapa final'!$AF$12="Leve"),CONCATENATE("R2C",'Mapa final'!$S$12),"")</f>
        <v/>
      </c>
      <c r="P43" s="154" t="str">
        <f>IF(AND('Mapa final'!$AD$11="Alta",'Mapa final'!$AF$11="Leve"),CONCATENATE("R2C",'Mapa final'!$S$11),"")</f>
        <v/>
      </c>
      <c r="Q43" s="154" t="str">
        <f>IF(AND('Mapa final'!$AD$12="Alta",'Mapa final'!$AF$12="Leve"),CONCATENATE("R2C",'Mapa final'!$S$12),"")</f>
        <v/>
      </c>
      <c r="R43" s="154" t="str">
        <f>IF(AND('Mapa final'!$AD$11="Alta",'Mapa final'!$AF$11="Leve"),CONCATENATE("R2C",'Mapa final'!$S$11),"")</f>
        <v/>
      </c>
      <c r="S43" s="154" t="str">
        <f>IF(AND('Mapa final'!$AD$12="Alta",'Mapa final'!$AF$12="Leve"),CONCATENATE("R2C",'Mapa final'!$S$12),"")</f>
        <v/>
      </c>
      <c r="T43" s="154" t="str">
        <f>IF(AND('Mapa final'!$AD$11="Alta",'Mapa final'!$AF$11="Leve"),CONCATENATE("R2C",'Mapa final'!$S$11),"")</f>
        <v/>
      </c>
      <c r="U43" s="58" t="str">
        <f>IF(AND('Mapa final'!$AD$12="Alta",'Mapa final'!$AF$12="Leve"),CONCATENATE("R2C",'Mapa final'!$S$12),"")</f>
        <v/>
      </c>
      <c r="V43" s="57" t="str">
        <f>IF(AND('Mapa final'!$AD$11="Alta",'Mapa final'!$AF$11="Leve"),CONCATENATE("R2C",'Mapa final'!$S$11),"")</f>
        <v/>
      </c>
      <c r="W43" s="154" t="str">
        <f>IF(AND('Mapa final'!$AD$12="Alta",'Mapa final'!$AF$12="Leve"),CONCATENATE("R2C",'Mapa final'!$S$12),"")</f>
        <v/>
      </c>
      <c r="X43" s="154" t="str">
        <f>IF(AND('Mapa final'!$AD$11="Alta",'Mapa final'!$AF$11="Leve"),CONCATENATE("R2C",'Mapa final'!$S$11),"")</f>
        <v/>
      </c>
      <c r="Y43" s="154" t="str">
        <f>IF(AND('Mapa final'!$AD$12="Alta",'Mapa final'!$AF$12="Leve"),CONCATENATE("R2C",'Mapa final'!$S$12),"")</f>
        <v/>
      </c>
      <c r="Z43" s="154" t="str">
        <f>IF(AND('Mapa final'!$AD$11="Alta",'Mapa final'!$AF$11="Leve"),CONCATENATE("R2C",'Mapa final'!$S$11),"")</f>
        <v/>
      </c>
      <c r="AA43" s="58" t="str">
        <f>IF(AND('Mapa final'!$AD$12="Alta",'Mapa final'!$AF$12="Leve"),CONCATENATE("R2C",'Mapa final'!$S$12),"")</f>
        <v/>
      </c>
      <c r="AB43" s="44" t="str">
        <f>IF(AND('Mapa final'!$AD$11="Muy Alta",'Mapa final'!$AF$11="Leve"),CONCATENATE("R2C",'Mapa final'!$S$11),"")</f>
        <v/>
      </c>
      <c r="AC43" s="153" t="str">
        <f>IF(AND('Mapa final'!$AD$12="Muy Alta",'Mapa final'!$AF$12="Leve"),CONCATENATE("R2C",'Mapa final'!$S$12),"")</f>
        <v/>
      </c>
      <c r="AD43" s="153" t="str">
        <f>IF(AND('Mapa final'!$AD$11="Muy Alta",'Mapa final'!$AF$11="Leve"),CONCATENATE("R2C",'Mapa final'!$S$11),"")</f>
        <v/>
      </c>
      <c r="AE43" s="153" t="str">
        <f>IF(AND('Mapa final'!$AD$12="Muy Alta",'Mapa final'!$AF$12="Leve"),CONCATENATE("R2C",'Mapa final'!$S$12),"")</f>
        <v/>
      </c>
      <c r="AF43" s="153" t="str">
        <f>IF(AND('Mapa final'!$AD$11="Muy Alta",'Mapa final'!$AF$11="Leve"),CONCATENATE("R2C",'Mapa final'!$S$11),"")</f>
        <v/>
      </c>
      <c r="AG43" s="45" t="str">
        <f>IF(AND('Mapa final'!$AD$12="Muy Alta",'Mapa final'!$AF$12="Leve"),CONCATENATE("R2C",'Mapa final'!$S$12),"")</f>
        <v/>
      </c>
      <c r="AH43" s="46" t="str">
        <f>IF(AND('Mapa final'!$AD$11="Muy Alta",'Mapa final'!$AF$11="Catastrófico"),CONCATENATE("R2C",'Mapa final'!$S$11),"")</f>
        <v/>
      </c>
      <c r="AI43" s="155" t="str">
        <f>IF(AND('Mapa final'!$AD$11="Muy Alta",'Mapa final'!$AF$11="Catastrófico"),CONCATENATE("R2C",'Mapa final'!$S$11),"")</f>
        <v/>
      </c>
      <c r="AJ43" s="155" t="str">
        <f>IF(AND('Mapa final'!$AD$11="Muy Alta",'Mapa final'!$AF$11="Catastrófico"),CONCATENATE("R2C",'Mapa final'!$S$11),"")</f>
        <v/>
      </c>
      <c r="AK43" s="155" t="str">
        <f>IF(AND('Mapa final'!$AD$11="Muy Alta",'Mapa final'!$AF$11="Catastrófico"),CONCATENATE("R2C",'Mapa final'!$S$11),"")</f>
        <v/>
      </c>
      <c r="AL43" s="155" t="str">
        <f>IF(AND('Mapa final'!$AD$11="Muy Alta",'Mapa final'!$AF$11="Catastrófico"),CONCATENATE("R2C",'Mapa final'!$S$11),"")</f>
        <v/>
      </c>
      <c r="AM43" s="47" t="str">
        <f>IF(AND('Mapa final'!$AD$11="Muy Alta",'Mapa final'!$AF$11="Catastrófico"),CONCATENATE("R2C",'Mapa final'!$S$11),"")</f>
        <v/>
      </c>
      <c r="AN43" s="70"/>
      <c r="AO43" s="349"/>
      <c r="AP43" s="350"/>
      <c r="AQ43" s="350"/>
      <c r="AR43" s="350"/>
      <c r="AS43" s="350"/>
      <c r="AT43" s="351"/>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30"/>
      <c r="C44" s="230"/>
      <c r="D44" s="231"/>
      <c r="E44" s="329"/>
      <c r="F44" s="328"/>
      <c r="G44" s="328"/>
      <c r="H44" s="328"/>
      <c r="I44" s="328"/>
      <c r="J44" s="65" t="str">
        <f>IF(AND('Mapa final'!$AD$11="Baja",'Mapa final'!$AF$11="Leve"),CONCATENATE("R2C",'Mapa final'!$S$11),"")</f>
        <v/>
      </c>
      <c r="K44" s="156" t="str">
        <f>IF(AND('Mapa final'!$AD$12="Baja",'Mapa final'!$AF$12="Leve"),CONCATENATE("R2C",'Mapa final'!$S$12),"")</f>
        <v/>
      </c>
      <c r="L44" s="156" t="str">
        <f>IF(AND('Mapa final'!$AD$11="Baja",'Mapa final'!$AF$11="Leve"),CONCATENATE("R2C",'Mapa final'!$S$11),"")</f>
        <v/>
      </c>
      <c r="M44" s="156" t="str">
        <f>IF(AND('Mapa final'!$AD$12="Baja",'Mapa final'!$AF$12="Leve"),CONCATENATE("R2C",'Mapa final'!$S$12),"")</f>
        <v/>
      </c>
      <c r="N44" s="156" t="str">
        <f>IF(AND('Mapa final'!$AD$11="Baja",'Mapa final'!$AF$11="Leve"),CONCATENATE("R2C",'Mapa final'!$S$11),"")</f>
        <v/>
      </c>
      <c r="O44" s="66" t="str">
        <f>IF(AND('Mapa final'!$AD$12="Baja",'Mapa final'!$AF$12="Leve"),CONCATENATE("R2C",'Mapa final'!$S$12),"")</f>
        <v/>
      </c>
      <c r="P44" s="154" t="str">
        <f>IF(AND('Mapa final'!$AD$11="Alta",'Mapa final'!$AF$11="Leve"),CONCATENATE("R2C",'Mapa final'!$S$11),"")</f>
        <v/>
      </c>
      <c r="Q44" s="154" t="str">
        <f>IF(AND('Mapa final'!$AD$12="Alta",'Mapa final'!$AF$12="Leve"),CONCATENATE("R2C",'Mapa final'!$S$12),"")</f>
        <v/>
      </c>
      <c r="R44" s="154" t="str">
        <f>IF(AND('Mapa final'!$AD$11="Alta",'Mapa final'!$AF$11="Leve"),CONCATENATE("R2C",'Mapa final'!$S$11),"")</f>
        <v/>
      </c>
      <c r="S44" s="154" t="str">
        <f>IF(AND('Mapa final'!$AD$12="Alta",'Mapa final'!$AF$12="Leve"),CONCATENATE("R2C",'Mapa final'!$S$12),"")</f>
        <v/>
      </c>
      <c r="T44" s="154" t="str">
        <f>IF(AND('Mapa final'!$AD$11="Alta",'Mapa final'!$AF$11="Leve"),CONCATENATE("R2C",'Mapa final'!$S$11),"")</f>
        <v/>
      </c>
      <c r="U44" s="58" t="str">
        <f>IF(AND('Mapa final'!$AD$12="Alta",'Mapa final'!$AF$12="Leve"),CONCATENATE("R2C",'Mapa final'!$S$12),"")</f>
        <v/>
      </c>
      <c r="V44" s="57" t="str">
        <f>IF(AND('Mapa final'!$AD$11="Alta",'Mapa final'!$AF$11="Leve"),CONCATENATE("R2C",'Mapa final'!$S$11),"")</f>
        <v/>
      </c>
      <c r="W44" s="154" t="str">
        <f>IF(AND('Mapa final'!$AD$12="Alta",'Mapa final'!$AF$12="Leve"),CONCATENATE("R2C",'Mapa final'!$S$12),"")</f>
        <v/>
      </c>
      <c r="X44" s="154" t="str">
        <f>IF(AND('Mapa final'!$AD$11="Alta",'Mapa final'!$AF$11="Leve"),CONCATENATE("R2C",'Mapa final'!$S$11),"")</f>
        <v/>
      </c>
      <c r="Y44" s="154" t="str">
        <f>IF(AND('Mapa final'!$AD$12="Alta",'Mapa final'!$AF$12="Leve"),CONCATENATE("R2C",'Mapa final'!$S$12),"")</f>
        <v/>
      </c>
      <c r="Z44" s="154" t="str">
        <f>IF(AND('Mapa final'!$AD$11="Alta",'Mapa final'!$AF$11="Leve"),CONCATENATE("R2C",'Mapa final'!$S$11),"")</f>
        <v/>
      </c>
      <c r="AA44" s="58" t="str">
        <f>IF(AND('Mapa final'!$AD$12="Alta",'Mapa final'!$AF$12="Leve"),CONCATENATE("R2C",'Mapa final'!$S$12),"")</f>
        <v/>
      </c>
      <c r="AB44" s="44" t="str">
        <f>IF(AND('Mapa final'!$AD$11="Muy Alta",'Mapa final'!$AF$11="Leve"),CONCATENATE("R2C",'Mapa final'!$S$11),"")</f>
        <v/>
      </c>
      <c r="AC44" s="153" t="str">
        <f>IF(AND('Mapa final'!$AD$12="Muy Alta",'Mapa final'!$AF$12="Leve"),CONCATENATE("R2C",'Mapa final'!$S$12),"")</f>
        <v/>
      </c>
      <c r="AD44" s="153" t="str">
        <f>IF(AND('Mapa final'!$AD$11="Muy Alta",'Mapa final'!$AF$11="Leve"),CONCATENATE("R2C",'Mapa final'!$S$11),"")</f>
        <v/>
      </c>
      <c r="AE44" s="153" t="str">
        <f>IF(AND('Mapa final'!$AD$12="Muy Alta",'Mapa final'!$AF$12="Leve"),CONCATENATE("R2C",'Mapa final'!$S$12),"")</f>
        <v/>
      </c>
      <c r="AF44" s="153" t="str">
        <f>IF(AND('Mapa final'!$AD$11="Muy Alta",'Mapa final'!$AF$11="Leve"),CONCATENATE("R2C",'Mapa final'!$S$11),"")</f>
        <v/>
      </c>
      <c r="AG44" s="45" t="str">
        <f>IF(AND('Mapa final'!$AD$12="Muy Alta",'Mapa final'!$AF$12="Leve"),CONCATENATE("R2C",'Mapa final'!$S$12),"")</f>
        <v/>
      </c>
      <c r="AH44" s="46" t="str">
        <f>IF(AND('Mapa final'!$AD$11="Muy Alta",'Mapa final'!$AF$11="Catastrófico"),CONCATENATE("R2C",'Mapa final'!$S$11),"")</f>
        <v/>
      </c>
      <c r="AI44" s="155" t="str">
        <f>IF(AND('Mapa final'!$AD$11="Muy Alta",'Mapa final'!$AF$11="Catastrófico"),CONCATENATE("R2C",'Mapa final'!$S$11),"")</f>
        <v/>
      </c>
      <c r="AJ44" s="155" t="str">
        <f>IF(AND('Mapa final'!$AD$11="Muy Alta",'Mapa final'!$AF$11="Catastrófico"),CONCATENATE("R2C",'Mapa final'!$S$11),"")</f>
        <v/>
      </c>
      <c r="AK44" s="155" t="str">
        <f>IF(AND('Mapa final'!$AD$11="Muy Alta",'Mapa final'!$AF$11="Catastrófico"),CONCATENATE("R2C",'Mapa final'!$S$11),"")</f>
        <v/>
      </c>
      <c r="AL44" s="155" t="str">
        <f>IF(AND('Mapa final'!$AD$11="Muy Alta",'Mapa final'!$AF$11="Catastrófico"),CONCATENATE("R2C",'Mapa final'!$S$11),"")</f>
        <v/>
      </c>
      <c r="AM44" s="47" t="str">
        <f>IF(AND('Mapa final'!$AD$11="Muy Alta",'Mapa final'!$AF$11="Catastrófico"),CONCATENATE("R2C",'Mapa final'!$S$11),"")</f>
        <v/>
      </c>
      <c r="AN44" s="70"/>
      <c r="AO44" s="349"/>
      <c r="AP44" s="350"/>
      <c r="AQ44" s="350"/>
      <c r="AR44" s="350"/>
      <c r="AS44" s="350"/>
      <c r="AT44" s="351"/>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30"/>
      <c r="C45" s="230"/>
      <c r="D45" s="231"/>
      <c r="E45" s="330"/>
      <c r="F45" s="331"/>
      <c r="G45" s="331"/>
      <c r="H45" s="331"/>
      <c r="I45" s="331"/>
      <c r="J45" s="67" t="str">
        <f>IF(AND('Mapa final'!$AD$11="Baja",'Mapa final'!$AF$11="Leve"),CONCATENATE("R2C",'Mapa final'!$S$11),"")</f>
        <v/>
      </c>
      <c r="K45" s="68" t="str">
        <f>IF(AND('Mapa final'!$AD$12="Baja",'Mapa final'!$AF$12="Leve"),CONCATENATE("R2C",'Mapa final'!$S$12),"")</f>
        <v/>
      </c>
      <c r="L45" s="68" t="str">
        <f>IF(AND('Mapa final'!$AD$11="Baja",'Mapa final'!$AF$11="Leve"),CONCATENATE("R2C",'Mapa final'!$S$11),"")</f>
        <v/>
      </c>
      <c r="M45" s="68" t="str">
        <f>IF(AND('Mapa final'!$AD$12="Baja",'Mapa final'!$AF$12="Leve"),CONCATENATE("R2C",'Mapa final'!$S$12),"")</f>
        <v/>
      </c>
      <c r="N45" s="68" t="str">
        <f>IF(AND('Mapa final'!$AD$11="Baja",'Mapa final'!$AF$11="Leve"),CONCATENATE("R2C",'Mapa final'!$S$11),"")</f>
        <v/>
      </c>
      <c r="O45" s="69" t="str">
        <f>IF(AND('Mapa final'!$AD$12="Baja",'Mapa final'!$AF$12="Leve"),CONCATENATE("R2C",'Mapa final'!$S$12),"")</f>
        <v/>
      </c>
      <c r="P45" s="60" t="str">
        <f>IF(AND('Mapa final'!$AD$11="Alta",'Mapa final'!$AF$11="Leve"),CONCATENATE("R2C",'Mapa final'!$S$11),"")</f>
        <v/>
      </c>
      <c r="Q45" s="60" t="str">
        <f>IF(AND('Mapa final'!$AD$12="Alta",'Mapa final'!$AF$12="Leve"),CONCATENATE("R2C",'Mapa final'!$S$12),"")</f>
        <v/>
      </c>
      <c r="R45" s="60" t="str">
        <f>IF(AND('Mapa final'!$AD$11="Alta",'Mapa final'!$AF$11="Leve"),CONCATENATE("R2C",'Mapa final'!$S$11),"")</f>
        <v/>
      </c>
      <c r="S45" s="60" t="str">
        <f>IF(AND('Mapa final'!$AD$12="Alta",'Mapa final'!$AF$12="Leve"),CONCATENATE("R2C",'Mapa final'!$S$12),"")</f>
        <v/>
      </c>
      <c r="T45" s="60" t="str">
        <f>IF(AND('Mapa final'!$AD$11="Alta",'Mapa final'!$AF$11="Leve"),CONCATENATE("R2C",'Mapa final'!$S$11),"")</f>
        <v/>
      </c>
      <c r="U45" s="61" t="str">
        <f>IF(AND('Mapa final'!$AD$12="Alta",'Mapa final'!$AF$12="Leve"),CONCATENATE("R2C",'Mapa final'!$S$12),"")</f>
        <v/>
      </c>
      <c r="V45" s="59" t="str">
        <f>IF(AND('Mapa final'!$AD$11="Alta",'Mapa final'!$AF$11="Leve"),CONCATENATE("R2C",'Mapa final'!$S$11),"")</f>
        <v/>
      </c>
      <c r="W45" s="60" t="str">
        <f>IF(AND('Mapa final'!$AD$12="Alta",'Mapa final'!$AF$12="Leve"),CONCATENATE("R2C",'Mapa final'!$S$12),"")</f>
        <v/>
      </c>
      <c r="X45" s="60" t="str">
        <f>IF(AND('Mapa final'!$AD$11="Alta",'Mapa final'!$AF$11="Leve"),CONCATENATE("R2C",'Mapa final'!$S$11),"")</f>
        <v/>
      </c>
      <c r="Y45" s="60" t="str">
        <f>IF(AND('Mapa final'!$AD$12="Alta",'Mapa final'!$AF$12="Leve"),CONCATENATE("R2C",'Mapa final'!$S$12),"")</f>
        <v/>
      </c>
      <c r="Z45" s="60" t="str">
        <f>IF(AND('Mapa final'!$AD$11="Alta",'Mapa final'!$AF$11="Leve"),CONCATENATE("R2C",'Mapa final'!$S$11),"")</f>
        <v/>
      </c>
      <c r="AA45" s="61" t="str">
        <f>IF(AND('Mapa final'!$AD$12="Alta",'Mapa final'!$AF$12="Leve"),CONCATENATE("R2C",'Mapa final'!$S$12),"")</f>
        <v/>
      </c>
      <c r="AB45" s="48" t="str">
        <f>IF(AND('Mapa final'!$AD$11="Muy Alta",'Mapa final'!$AF$11="Leve"),CONCATENATE("R2C",'Mapa final'!$S$11),"")</f>
        <v/>
      </c>
      <c r="AC45" s="49" t="str">
        <f>IF(AND('Mapa final'!$AD$12="Muy Alta",'Mapa final'!$AF$12="Leve"),CONCATENATE("R2C",'Mapa final'!$S$12),"")</f>
        <v/>
      </c>
      <c r="AD45" s="49" t="str">
        <f>IF(AND('Mapa final'!$AD$11="Muy Alta",'Mapa final'!$AF$11="Leve"),CONCATENATE("R2C",'Mapa final'!$S$11),"")</f>
        <v/>
      </c>
      <c r="AE45" s="49" t="str">
        <f>IF(AND('Mapa final'!$AD$12="Muy Alta",'Mapa final'!$AF$12="Leve"),CONCATENATE("R2C",'Mapa final'!$S$12),"")</f>
        <v/>
      </c>
      <c r="AF45" s="49" t="str">
        <f>IF(AND('Mapa final'!$AD$11="Muy Alta",'Mapa final'!$AF$11="Leve"),CONCATENATE("R2C",'Mapa final'!$S$11),"")</f>
        <v/>
      </c>
      <c r="AG45" s="50" t="str">
        <f>IF(AND('Mapa final'!$AD$12="Muy Alta",'Mapa final'!$AF$12="Leve"),CONCATENATE("R2C",'Mapa final'!$S$12),"")</f>
        <v/>
      </c>
      <c r="AH45" s="51" t="str">
        <f>IF(AND('Mapa final'!$AD$11="Muy Alta",'Mapa final'!$AF$11="Catastrófico"),CONCATENATE("R2C",'Mapa final'!$S$11),"")</f>
        <v/>
      </c>
      <c r="AI45" s="52" t="str">
        <f>IF(AND('Mapa final'!$AD$11="Muy Alta",'Mapa final'!$AF$11="Catastrófico"),CONCATENATE("R2C",'Mapa final'!$S$11),"")</f>
        <v/>
      </c>
      <c r="AJ45" s="52" t="str">
        <f>IF(AND('Mapa final'!$AD$11="Muy Alta",'Mapa final'!$AF$11="Catastrófico"),CONCATENATE("R2C",'Mapa final'!$S$11),"")</f>
        <v/>
      </c>
      <c r="AK45" s="52" t="str">
        <f>IF(AND('Mapa final'!$AD$11="Muy Alta",'Mapa final'!$AF$11="Catastrófico"),CONCATENATE("R2C",'Mapa final'!$S$11),"")</f>
        <v/>
      </c>
      <c r="AL45" s="52" t="str">
        <f>IF(AND('Mapa final'!$AD$11="Muy Alta",'Mapa final'!$AF$11="Catastrófico"),CONCATENATE("R2C",'Mapa final'!$S$11),"")</f>
        <v/>
      </c>
      <c r="AM45" s="53" t="str">
        <f>IF(AND('Mapa final'!$AD$11="Muy Alta",'Mapa final'!$AF$11="Catastrófico"),CONCATENATE("R2C",'Mapa final'!$S$11),"")</f>
        <v/>
      </c>
      <c r="AN45" s="70"/>
      <c r="AO45" s="352"/>
      <c r="AP45" s="353"/>
      <c r="AQ45" s="353"/>
      <c r="AR45" s="353"/>
      <c r="AS45" s="353"/>
      <c r="AT45" s="354"/>
    </row>
    <row r="46" spans="1:80" ht="24" customHeight="1" x14ac:dyDescent="0.25">
      <c r="A46" s="70"/>
      <c r="B46" s="230"/>
      <c r="C46" s="230"/>
      <c r="D46" s="231"/>
      <c r="E46" s="325" t="s">
        <v>164</v>
      </c>
      <c r="F46" s="326"/>
      <c r="G46" s="326"/>
      <c r="H46" s="326"/>
      <c r="I46" s="343"/>
      <c r="J46" s="62" t="str">
        <f>IF(AND('Mapa final'!$AD$11="Baja",'Mapa final'!$AF$11="Leve"),CONCATENATE("R2C",'Mapa final'!$S$11),"")</f>
        <v/>
      </c>
      <c r="K46" s="63" t="str">
        <f>IF(AND('Mapa final'!$AD$12="Baja",'Mapa final'!$AF$12="Leve"),CONCATENATE("R2C",'Mapa final'!$S$12),"")</f>
        <v/>
      </c>
      <c r="L46" s="63" t="str">
        <f>IF(AND('Mapa final'!$AD$11="Baja",'Mapa final'!$AF$11="Leve"),CONCATENATE("R2C",'Mapa final'!$S$11),"")</f>
        <v/>
      </c>
      <c r="M46" s="63" t="str">
        <f>IF(AND('Mapa final'!$AD$12="Baja",'Mapa final'!$AF$12="Leve"),CONCATENATE("R2C",'Mapa final'!$S$12),"")</f>
        <v/>
      </c>
      <c r="N46" s="63" t="str">
        <f>IF(AND('Mapa final'!$AD$11="Baja",'Mapa final'!$AF$11="Leve"),CONCATENATE("R2C",'Mapa final'!$S$11),"")</f>
        <v/>
      </c>
      <c r="O46" s="64" t="str">
        <f>IF(AND('Mapa final'!$AD$12="Baja",'Mapa final'!$AF$12="Leve"),CONCATENATE("R2C",'Mapa final'!$S$12),"")</f>
        <v/>
      </c>
      <c r="P46" s="62" t="str">
        <f>IF(AND('Mapa final'!$AD$11="Baja",'Mapa final'!$AF$11="Leve"),CONCATENATE("R2C",'Mapa final'!$S$11),"")</f>
        <v/>
      </c>
      <c r="Q46" s="63" t="str">
        <f>IF(AND('Mapa final'!$AD$12="Baja",'Mapa final'!$AF$12="Leve"),CONCATENATE("R2C",'Mapa final'!$S$12),"")</f>
        <v/>
      </c>
      <c r="R46" s="63" t="str">
        <f>IF(AND('Mapa final'!$AD$11="Baja",'Mapa final'!$AF$11="Leve"),CONCATENATE("R2C",'Mapa final'!$S$11),"")</f>
        <v/>
      </c>
      <c r="S46" s="63" t="str">
        <f>IF(AND('Mapa final'!$AD$12="Baja",'Mapa final'!$AF$12="Leve"),CONCATENATE("R2C",'Mapa final'!$S$12),"")</f>
        <v/>
      </c>
      <c r="T46" s="63" t="str">
        <f>IF(AND('Mapa final'!$AD$11="Baja",'Mapa final'!$AF$11="Leve"),CONCATENATE("R2C",'Mapa final'!$S$11),"")</f>
        <v/>
      </c>
      <c r="U46" s="64" t="str">
        <f>IF(AND('Mapa final'!$AD$12="Baja",'Mapa final'!$AF$12="Leve"),CONCATENATE("R2C",'Mapa final'!$S$12),"")</f>
        <v/>
      </c>
      <c r="V46" s="54" t="str">
        <f>IF(AND('Mapa final'!$AD$11="Alta",'Mapa final'!$AF$11="Leve"),CONCATENATE("R2C",'Mapa final'!$S$11),"")</f>
        <v/>
      </c>
      <c r="W46" s="55" t="str">
        <f>IF(AND('Mapa final'!$AD$12="Alta",'Mapa final'!$AF$12="Leve"),CONCATENATE("R2C",'Mapa final'!$S$12),"")</f>
        <v/>
      </c>
      <c r="X46" s="55" t="str">
        <f>IF(AND('Mapa final'!$AD$11="Alta",'Mapa final'!$AF$11="Leve"),CONCATENATE("R2C",'Mapa final'!$S$11),"")</f>
        <v/>
      </c>
      <c r="Y46" s="55" t="str">
        <f>IF(AND('Mapa final'!$AD$12="Alta",'Mapa final'!$AF$12="Leve"),CONCATENATE("R2C",'Mapa final'!$S$12),"")</f>
        <v/>
      </c>
      <c r="Z46" s="55" t="str">
        <f>IF(AND('Mapa final'!$AD$11="Alta",'Mapa final'!$AF$11="Leve"),CONCATENATE("R2C",'Mapa final'!$S$11),"")</f>
        <v/>
      </c>
      <c r="AA46" s="56" t="str">
        <f>IF(AND('Mapa final'!$AD$12="Alta",'Mapa final'!$AF$12="Leve"),CONCATENATE("R2C",'Mapa final'!$S$12),"")</f>
        <v/>
      </c>
      <c r="AB46" s="38" t="str">
        <f>IF(AND('Mapa final'!$AD$11="Muy Alta",'Mapa final'!$AF$11="Leve"),CONCATENATE("R2C",'Mapa final'!$S$11),"")</f>
        <v/>
      </c>
      <c r="AC46" s="39" t="str">
        <f>IF(AND('Mapa final'!$AD$12="Muy Alta",'Mapa final'!$AF$12="Leve"),CONCATENATE("R2C",'Mapa final'!$S$12),"")</f>
        <v/>
      </c>
      <c r="AD46" s="39" t="str">
        <f>IF(AND('Mapa final'!$AD$11="Muy Alta",'Mapa final'!$AF$11="Leve"),CONCATENATE("R2C",'Mapa final'!$S$11),"")</f>
        <v/>
      </c>
      <c r="AE46" s="39" t="str">
        <f>IF(AND('Mapa final'!$AD$12="Muy Alta",'Mapa final'!$AF$12="Leve"),CONCATENATE("R2C",'Mapa final'!$S$12),"")</f>
        <v/>
      </c>
      <c r="AF46" s="39" t="str">
        <f>IF(AND('Mapa final'!$AD$11="Muy Alta",'Mapa final'!$AF$11="Leve"),CONCATENATE("R2C",'Mapa final'!$S$11),"")</f>
        <v/>
      </c>
      <c r="AG46" s="40" t="str">
        <f>IF(AND('Mapa final'!$AD$12="Muy Alta",'Mapa final'!$AF$12="Leve"),CONCATENATE("R2C",'Mapa final'!$S$12),"")</f>
        <v/>
      </c>
      <c r="AH46" s="41" t="str">
        <f>IF(AND('Mapa final'!$AD$11="Muy Alta",'Mapa final'!$AF$11="Catastrófico"),CONCATENATE("R2C",'Mapa final'!$S$11),"")</f>
        <v/>
      </c>
      <c r="AI46" s="42" t="str">
        <f>IF(AND('Mapa final'!$AD$11="Muy Alta",'Mapa final'!$AF$11="Catastrófico"),CONCATENATE("R2C",'Mapa final'!$S$11),"")</f>
        <v/>
      </c>
      <c r="AJ46" s="42" t="str">
        <f>IF(AND('Mapa final'!$AD$11="Muy Alta",'Mapa final'!$AF$11="Catastrófico"),CONCATENATE("R2C",'Mapa final'!$S$11),"")</f>
        <v/>
      </c>
      <c r="AK46" s="42" t="str">
        <f>IF(AND('Mapa final'!$AD$11="Muy Alta",'Mapa final'!$AF$11="Catastrófico"),CONCATENATE("R2C",'Mapa final'!$S$11),"")</f>
        <v/>
      </c>
      <c r="AL46" s="42" t="str">
        <f>IF(AND('Mapa final'!$AD$11="Muy Alta",'Mapa final'!$AF$11="Catastrófico"),CONCATENATE("R2C",'Mapa final'!$S$11),"")</f>
        <v/>
      </c>
      <c r="AM46" s="43" t="str">
        <f>IF(AND('Mapa final'!$AD$11="Muy Alta",'Mapa final'!$AF$11="Catastrófico"),CONCATENATE("R2C",'Mapa final'!$S$11),"")</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4" customHeight="1" x14ac:dyDescent="0.25">
      <c r="A47" s="70"/>
      <c r="B47" s="230"/>
      <c r="C47" s="230"/>
      <c r="D47" s="231"/>
      <c r="E47" s="327"/>
      <c r="F47" s="328"/>
      <c r="G47" s="328"/>
      <c r="H47" s="328"/>
      <c r="I47" s="344"/>
      <c r="J47" s="65" t="str">
        <f>IF(AND('Mapa final'!$AD$11="Baja",'Mapa final'!$AF$11="Leve"),CONCATENATE("R2C",'Mapa final'!$S$11),"")</f>
        <v/>
      </c>
      <c r="K47" s="156" t="str">
        <f>IF(AND('Mapa final'!$AD$12="Baja",'Mapa final'!$AF$12="Leve"),CONCATENATE("R2C",'Mapa final'!$S$12),"")</f>
        <v/>
      </c>
      <c r="L47" s="156" t="str">
        <f>IF(AND('Mapa final'!$AD$11="Baja",'Mapa final'!$AF$11="Leve"),CONCATENATE("R2C",'Mapa final'!$S$11),"")</f>
        <v/>
      </c>
      <c r="M47" s="156" t="str">
        <f>IF(AND('Mapa final'!$AD$12="Baja",'Mapa final'!$AF$12="Leve"),CONCATENATE("R2C",'Mapa final'!$S$12),"")</f>
        <v/>
      </c>
      <c r="N47" s="156" t="str">
        <f>IF(AND('Mapa final'!$AD$11="Baja",'Mapa final'!$AF$11="Leve"),CONCATENATE("R2C",'Mapa final'!$S$11),"")</f>
        <v/>
      </c>
      <c r="O47" s="66" t="str">
        <f>IF(AND('Mapa final'!$AD$12="Baja",'Mapa final'!$AF$12="Leve"),CONCATENATE("R2C",'Mapa final'!$S$12),"")</f>
        <v/>
      </c>
      <c r="P47" s="65" t="str">
        <f>IF(AND('Mapa final'!$AD$11="Baja",'Mapa final'!$AF$11="Leve"),CONCATENATE("R2C",'Mapa final'!$S$11),"")</f>
        <v/>
      </c>
      <c r="Q47" s="156" t="str">
        <f>IF(AND('Mapa final'!$AD$12="Baja",'Mapa final'!$AF$12="Leve"),CONCATENATE("R2C",'Mapa final'!$S$12),"")</f>
        <v/>
      </c>
      <c r="R47" s="156" t="str">
        <f>IF(AND('Mapa final'!$AD$11="Baja",'Mapa final'!$AF$11="Leve"),CONCATENATE("R2C",'Mapa final'!$S$11),"")</f>
        <v/>
      </c>
      <c r="S47" s="156" t="str">
        <f>IF(AND('Mapa final'!$AD$12="Baja",'Mapa final'!$AF$12="Leve"),CONCATENATE("R2C",'Mapa final'!$S$12),"")</f>
        <v/>
      </c>
      <c r="T47" s="156" t="str">
        <f>IF(AND('Mapa final'!$AD$11="Baja",'Mapa final'!$AF$11="Leve"),CONCATENATE("R2C",'Mapa final'!$S$11),"")</f>
        <v/>
      </c>
      <c r="U47" s="66" t="str">
        <f>IF(AND('Mapa final'!$AD$12="Baja",'Mapa final'!$AF$12="Leve"),CONCATENATE("R2C",'Mapa final'!$S$12),"")</f>
        <v/>
      </c>
      <c r="V47" s="57" t="str">
        <f>IF(AND('Mapa final'!$AD$11="Alta",'Mapa final'!$AF$11="Leve"),CONCATENATE("R2C",'Mapa final'!$S$11),"")</f>
        <v/>
      </c>
      <c r="W47" s="154" t="str">
        <f>IF(AND('Mapa final'!$AD$12="Alta",'Mapa final'!$AF$12="Leve"),CONCATENATE("R2C",'Mapa final'!$S$12),"")</f>
        <v/>
      </c>
      <c r="X47" s="154" t="str">
        <f>IF(AND('Mapa final'!$AD$11="Alta",'Mapa final'!$AF$11="Leve"),CONCATENATE("R2C",'Mapa final'!$S$11),"")</f>
        <v/>
      </c>
      <c r="Y47" s="154" t="str">
        <f>IF(AND('Mapa final'!$AD$12="Alta",'Mapa final'!$AF$12="Leve"),CONCATENATE("R2C",'Mapa final'!$S$12),"")</f>
        <v/>
      </c>
      <c r="Z47" s="154" t="str">
        <f>IF(AND('Mapa final'!$AD$11="Alta",'Mapa final'!$AF$11="Leve"),CONCATENATE("R2C",'Mapa final'!$S$11),"")</f>
        <v/>
      </c>
      <c r="AA47" s="58" t="str">
        <f>IF(AND('Mapa final'!$AD$12="Alta",'Mapa final'!$AF$12="Leve"),CONCATENATE("R2C",'Mapa final'!$S$12),"")</f>
        <v/>
      </c>
      <c r="AB47" s="44" t="str">
        <f>IF(AND('Mapa final'!$AD$11="Muy Alta",'Mapa final'!$AF$11="Leve"),CONCATENATE("R2C",'Mapa final'!$S$11),"")</f>
        <v/>
      </c>
      <c r="AC47" s="153" t="str">
        <f>IF(AND('Mapa final'!$AD$12="Muy Alta",'Mapa final'!$AF$12="Leve"),CONCATENATE("R2C",'Mapa final'!$S$12),"")</f>
        <v/>
      </c>
      <c r="AD47" s="153" t="str">
        <f>IF(AND('Mapa final'!$AD$11="Muy Alta",'Mapa final'!$AF$11="Leve"),CONCATENATE("R2C",'Mapa final'!$S$11),"")</f>
        <v/>
      </c>
      <c r="AE47" s="153" t="str">
        <f>IF(AND('Mapa final'!$AD$12="Muy Alta",'Mapa final'!$AF$12="Leve"),CONCATENATE("R2C",'Mapa final'!$S$12),"")</f>
        <v/>
      </c>
      <c r="AF47" s="153" t="str">
        <f>IF(AND('Mapa final'!$AD$11="Muy Alta",'Mapa final'!$AF$11="Leve"),CONCATENATE("R2C",'Mapa final'!$S$11),"")</f>
        <v/>
      </c>
      <c r="AG47" s="45" t="str">
        <f>IF(AND('Mapa final'!$AD$12="Muy Alta",'Mapa final'!$AF$12="Leve"),CONCATENATE("R2C",'Mapa final'!$S$12),"")</f>
        <v/>
      </c>
      <c r="AH47" s="46" t="str">
        <f>IF(AND('Mapa final'!$AD$11="Muy Alta",'Mapa final'!$AF$11="Catastrófico"),CONCATENATE("R2C",'Mapa final'!$S$11),"")</f>
        <v/>
      </c>
      <c r="AI47" s="155" t="str">
        <f>IF(AND('Mapa final'!$AD$11="Muy Alta",'Mapa final'!$AF$11="Catastrófico"),CONCATENATE("R2C",'Mapa final'!$S$11),"")</f>
        <v/>
      </c>
      <c r="AJ47" s="155" t="str">
        <f>IF(AND('Mapa final'!$AD$11="Muy Alta",'Mapa final'!$AF$11="Catastrófico"),CONCATENATE("R2C",'Mapa final'!$S$11),"")</f>
        <v/>
      </c>
      <c r="AK47" s="155" t="str">
        <f>IF(AND('Mapa final'!$AD$11="Muy Alta",'Mapa final'!$AF$11="Catastrófico"),CONCATENATE("R2C",'Mapa final'!$S$11),"")</f>
        <v/>
      </c>
      <c r="AL47" s="155" t="str">
        <f>IF(AND('Mapa final'!$AD$11="Muy Alta",'Mapa final'!$AF$11="Catastrófico"),CONCATENATE("R2C",'Mapa final'!$S$11),"")</f>
        <v/>
      </c>
      <c r="AM47" s="47" t="str">
        <f>IF(AND('Mapa final'!$AD$11="Muy Alta",'Mapa final'!$AF$11="Catastrófico"),CONCATENATE("R2C",'Mapa final'!$S$11),"")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30"/>
      <c r="C48" s="230"/>
      <c r="D48" s="231"/>
      <c r="E48" s="327"/>
      <c r="F48" s="328"/>
      <c r="G48" s="328"/>
      <c r="H48" s="328"/>
      <c r="I48" s="344"/>
      <c r="J48" s="65" t="str">
        <f>IF(AND('Mapa final'!$AD$11="Baja",'Mapa final'!$AF$11="Leve"),CONCATENATE("R2C",'Mapa final'!$S$11),"")</f>
        <v/>
      </c>
      <c r="K48" s="156" t="str">
        <f>IF(AND('Mapa final'!$AD$12="Baja",'Mapa final'!$AF$12="Leve"),CONCATENATE("R2C",'Mapa final'!$S$12),"")</f>
        <v/>
      </c>
      <c r="L48" s="156" t="str">
        <f>IF(AND('Mapa final'!$AD$11="Baja",'Mapa final'!$AF$11="Leve"),CONCATENATE("R2C",'Mapa final'!$S$11),"")</f>
        <v/>
      </c>
      <c r="M48" s="156" t="str">
        <f>IF(AND('Mapa final'!$AD$12="Baja",'Mapa final'!$AF$12="Leve"),CONCATENATE("R2C",'Mapa final'!$S$12),"")</f>
        <v/>
      </c>
      <c r="N48" s="156" t="str">
        <f>IF(AND('Mapa final'!$AD$11="Baja",'Mapa final'!$AF$11="Leve"),CONCATENATE("R2C",'Mapa final'!$S$11),"")</f>
        <v/>
      </c>
      <c r="O48" s="66" t="str">
        <f>IF(AND('Mapa final'!$AD$12="Baja",'Mapa final'!$AF$12="Leve"),CONCATENATE("R2C",'Mapa final'!$S$12),"")</f>
        <v/>
      </c>
      <c r="P48" s="65" t="str">
        <f>IF(AND('Mapa final'!$AD$11="Baja",'Mapa final'!$AF$11="Leve"),CONCATENATE("R2C",'Mapa final'!$S$11),"")</f>
        <v/>
      </c>
      <c r="Q48" s="156" t="str">
        <f>IF(AND('Mapa final'!$AD$12="Baja",'Mapa final'!$AF$12="Leve"),CONCATENATE("R2C",'Mapa final'!$S$12),"")</f>
        <v/>
      </c>
      <c r="R48" s="156" t="str">
        <f>IF(AND('Mapa final'!$AD$11="Baja",'Mapa final'!$AF$11="Leve"),CONCATENATE("R2C",'Mapa final'!$S$11),"")</f>
        <v/>
      </c>
      <c r="S48" s="156" t="str">
        <f>IF(AND('Mapa final'!$AD$12="Baja",'Mapa final'!$AF$12="Leve"),CONCATENATE("R2C",'Mapa final'!$S$12),"")</f>
        <v/>
      </c>
      <c r="T48" s="156" t="str">
        <f>IF(AND('Mapa final'!$AD$11="Baja",'Mapa final'!$AF$11="Leve"),CONCATENATE("R2C",'Mapa final'!$S$11),"")</f>
        <v/>
      </c>
      <c r="U48" s="66" t="str">
        <f>IF(AND('Mapa final'!$AD$12="Baja",'Mapa final'!$AF$12="Leve"),CONCATENATE("R2C",'Mapa final'!$S$12),"")</f>
        <v/>
      </c>
      <c r="V48" s="57" t="str">
        <f>IF(AND('Mapa final'!$AD$11="Alta",'Mapa final'!$AF$11="Leve"),CONCATENATE("R2C",'Mapa final'!$S$11),"")</f>
        <v/>
      </c>
      <c r="W48" s="154" t="str">
        <f>IF(AND('Mapa final'!$AD$12="Alta",'Mapa final'!$AF$12="Leve"),CONCATENATE("R2C",'Mapa final'!$S$12),"")</f>
        <v/>
      </c>
      <c r="X48" s="154" t="str">
        <f>IF(AND('Mapa final'!$AD$11="Alta",'Mapa final'!$AF$11="Leve"),CONCATENATE("R2C",'Mapa final'!$S$11),"")</f>
        <v/>
      </c>
      <c r="Y48" s="154" t="str">
        <f>IF(AND('Mapa final'!$AD$12="Alta",'Mapa final'!$AF$12="Leve"),CONCATENATE("R2C",'Mapa final'!$S$12),"")</f>
        <v/>
      </c>
      <c r="Z48" s="154" t="str">
        <f>IF(AND('Mapa final'!$AD$11="Alta",'Mapa final'!$AF$11="Leve"),CONCATENATE("R2C",'Mapa final'!$S$11),"")</f>
        <v/>
      </c>
      <c r="AA48" s="58" t="str">
        <f>IF(AND('Mapa final'!$AD$12="Alta",'Mapa final'!$AF$12="Leve"),CONCATENATE("R2C",'Mapa final'!$S$12),"")</f>
        <v/>
      </c>
      <c r="AB48" s="44" t="str">
        <f>IF(AND('Mapa final'!$AD$11="Muy Alta",'Mapa final'!$AF$11="Leve"),CONCATENATE("R2C",'Mapa final'!$S$11),"")</f>
        <v/>
      </c>
      <c r="AC48" s="153" t="str">
        <f>IF(AND('Mapa final'!$AD$12="Muy Alta",'Mapa final'!$AF$12="Leve"),CONCATENATE("R2C",'Mapa final'!$S$12),"")</f>
        <v/>
      </c>
      <c r="AD48" s="153" t="str">
        <f>IF(AND('Mapa final'!$AD$11="Muy Alta",'Mapa final'!$AF$11="Leve"),CONCATENATE("R2C",'Mapa final'!$S$11),"")</f>
        <v/>
      </c>
      <c r="AE48" s="153" t="str">
        <f>IF(AND('Mapa final'!$AD$12="Muy Alta",'Mapa final'!$AF$12="Leve"),CONCATENATE("R2C",'Mapa final'!$S$12),"")</f>
        <v/>
      </c>
      <c r="AF48" s="153" t="str">
        <f>IF(AND('Mapa final'!$AD$11="Muy Alta",'Mapa final'!$AF$11="Leve"),CONCATENATE("R2C",'Mapa final'!$S$11),"")</f>
        <v/>
      </c>
      <c r="AG48" s="45" t="str">
        <f>IF(AND('Mapa final'!$AD$12="Muy Alta",'Mapa final'!$AF$12="Leve"),CONCATENATE("R2C",'Mapa final'!$S$12),"")</f>
        <v/>
      </c>
      <c r="AH48" s="46" t="str">
        <f>IF(AND('Mapa final'!$AD$11="Muy Alta",'Mapa final'!$AF$11="Catastrófico"),CONCATENATE("R2C",'Mapa final'!$S$11),"")</f>
        <v/>
      </c>
      <c r="AI48" s="155" t="str">
        <f>IF(AND('Mapa final'!$AD$11="Muy Alta",'Mapa final'!$AF$11="Catastrófico"),CONCATENATE("R2C",'Mapa final'!$S$11),"")</f>
        <v/>
      </c>
      <c r="AJ48" s="155" t="str">
        <f>IF(AND('Mapa final'!$AD$11="Muy Alta",'Mapa final'!$AF$11="Catastrófico"),CONCATENATE("R2C",'Mapa final'!$S$11),"")</f>
        <v/>
      </c>
      <c r="AK48" s="155" t="str">
        <f>IF(AND('Mapa final'!$AD$11="Muy Alta",'Mapa final'!$AF$11="Catastrófico"),CONCATENATE("R2C",'Mapa final'!$S$11),"")</f>
        <v/>
      </c>
      <c r="AL48" s="155" t="str">
        <f>IF(AND('Mapa final'!$AD$11="Muy Alta",'Mapa final'!$AF$11="Catastrófico"),CONCATENATE("R2C",'Mapa final'!$S$11),"")</f>
        <v/>
      </c>
      <c r="AM48" s="47" t="str">
        <f>IF(AND('Mapa final'!$AD$11="Muy Alta",'Mapa final'!$AF$11="Catastrófico"),CONCATENATE("R2C",'Mapa final'!$S$11),"")</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30"/>
      <c r="C49" s="230"/>
      <c r="D49" s="231"/>
      <c r="E49" s="329"/>
      <c r="F49" s="328"/>
      <c r="G49" s="328"/>
      <c r="H49" s="328"/>
      <c r="I49" s="344"/>
      <c r="J49" s="65" t="str">
        <f>IF(AND('Mapa final'!$AD$11="Baja",'Mapa final'!$AF$11="Leve"),CONCATENATE("R2C",'Mapa final'!$S$11),"")</f>
        <v/>
      </c>
      <c r="K49" s="156" t="str">
        <f>IF(AND('Mapa final'!$AD$12="Baja",'Mapa final'!$AF$12="Leve"),CONCATENATE("R2C",'Mapa final'!$S$12),"")</f>
        <v/>
      </c>
      <c r="L49" s="156" t="str">
        <f>IF(AND('Mapa final'!$AD$11="Baja",'Mapa final'!$AF$11="Leve"),CONCATENATE("R2C",'Mapa final'!$S$11),"")</f>
        <v/>
      </c>
      <c r="M49" s="156" t="str">
        <f>IF(AND('Mapa final'!$AD$12="Baja",'Mapa final'!$AF$12="Leve"),CONCATENATE("R2C",'Mapa final'!$S$12),"")</f>
        <v/>
      </c>
      <c r="N49" s="156" t="str">
        <f>IF(AND('Mapa final'!$AD$11="Baja",'Mapa final'!$AF$11="Leve"),CONCATENATE("R2C",'Mapa final'!$S$11),"")</f>
        <v/>
      </c>
      <c r="O49" s="66" t="str">
        <f>IF(AND('Mapa final'!$AD$12="Baja",'Mapa final'!$AF$12="Leve"),CONCATENATE("R2C",'Mapa final'!$S$12),"")</f>
        <v/>
      </c>
      <c r="P49" s="65" t="str">
        <f>IF(AND('Mapa final'!$AD$11="Baja",'Mapa final'!$AF$11="Leve"),CONCATENATE("R2C",'Mapa final'!$S$11),"")</f>
        <v/>
      </c>
      <c r="Q49" s="156" t="str">
        <f>IF(AND('Mapa final'!$AD$12="Baja",'Mapa final'!$AF$12="Leve"),CONCATENATE("R2C",'Mapa final'!$S$12),"")</f>
        <v/>
      </c>
      <c r="R49" s="156" t="str">
        <f>IF(AND('Mapa final'!$AD$11="Baja",'Mapa final'!$AF$11="Leve"),CONCATENATE("R2C",'Mapa final'!$S$11),"")</f>
        <v/>
      </c>
      <c r="S49" s="156" t="str">
        <f>IF(AND('Mapa final'!$AD$12="Baja",'Mapa final'!$AF$12="Leve"),CONCATENATE("R2C",'Mapa final'!$S$12),"")</f>
        <v/>
      </c>
      <c r="T49" s="156" t="str">
        <f>IF(AND('Mapa final'!$AD$11="Baja",'Mapa final'!$AF$11="Leve"),CONCATENATE("R2C",'Mapa final'!$S$11),"")</f>
        <v/>
      </c>
      <c r="U49" s="66" t="str">
        <f>IF(AND('Mapa final'!$AD$12="Baja",'Mapa final'!$AF$12="Leve"),CONCATENATE("R2C",'Mapa final'!$S$12),"")</f>
        <v/>
      </c>
      <c r="V49" s="57" t="str">
        <f>IF(AND('Mapa final'!$AD$11="Alta",'Mapa final'!$AF$11="Leve"),CONCATENATE("R2C",'Mapa final'!$S$11),"")</f>
        <v/>
      </c>
      <c r="W49" s="154" t="str">
        <f>IF(AND('Mapa final'!$AD$12="Alta",'Mapa final'!$AF$12="Leve"),CONCATENATE("R2C",'Mapa final'!$S$12),"")</f>
        <v/>
      </c>
      <c r="X49" s="154" t="str">
        <f>IF(AND('Mapa final'!$AD$11="Alta",'Mapa final'!$AF$11="Leve"),CONCATENATE("R2C",'Mapa final'!$S$11),"")</f>
        <v/>
      </c>
      <c r="Y49" s="154" t="str">
        <f>IF(AND('Mapa final'!$AD$12="Alta",'Mapa final'!$AF$12="Leve"),CONCATENATE("R2C",'Mapa final'!$S$12),"")</f>
        <v/>
      </c>
      <c r="Z49" s="154" t="str">
        <f>IF(AND('Mapa final'!$AD$11="Alta",'Mapa final'!$AF$11="Leve"),CONCATENATE("R2C",'Mapa final'!$S$11),"")</f>
        <v/>
      </c>
      <c r="AA49" s="58" t="str">
        <f>IF(AND('Mapa final'!$AD$12="Alta",'Mapa final'!$AF$12="Leve"),CONCATENATE("R2C",'Mapa final'!$S$12),"")</f>
        <v/>
      </c>
      <c r="AB49" s="44" t="str">
        <f>IF(AND('Mapa final'!$AD$11="Muy Alta",'Mapa final'!$AF$11="Leve"),CONCATENATE("R2C",'Mapa final'!$S$11),"")</f>
        <v/>
      </c>
      <c r="AC49" s="153" t="str">
        <f>IF(AND('Mapa final'!$AD$12="Muy Alta",'Mapa final'!$AF$12="Leve"),CONCATENATE("R2C",'Mapa final'!$S$12),"")</f>
        <v/>
      </c>
      <c r="AD49" s="153" t="str">
        <f>IF(AND('Mapa final'!$AD$11="Muy Alta",'Mapa final'!$AF$11="Leve"),CONCATENATE("R2C",'Mapa final'!$S$11),"")</f>
        <v/>
      </c>
      <c r="AE49" s="153" t="str">
        <f>IF(AND('Mapa final'!$AD$12="Muy Alta",'Mapa final'!$AF$12="Leve"),CONCATENATE("R2C",'Mapa final'!$S$12),"")</f>
        <v/>
      </c>
      <c r="AF49" s="153" t="str">
        <f>IF(AND('Mapa final'!$AD$11="Muy Alta",'Mapa final'!$AF$11="Leve"),CONCATENATE("R2C",'Mapa final'!$S$11),"")</f>
        <v/>
      </c>
      <c r="AG49" s="45" t="str">
        <f>IF(AND('Mapa final'!$AD$12="Muy Alta",'Mapa final'!$AF$12="Leve"),CONCATENATE("R2C",'Mapa final'!$S$12),"")</f>
        <v/>
      </c>
      <c r="AH49" s="46" t="str">
        <f>IF(AND('Mapa final'!$AD$11="Muy Alta",'Mapa final'!$AF$11="Catastrófico"),CONCATENATE("R2C",'Mapa final'!$S$11),"")</f>
        <v/>
      </c>
      <c r="AI49" s="155" t="str">
        <f>IF(AND('Mapa final'!$AD$11="Muy Alta",'Mapa final'!$AF$11="Catastrófico"),CONCATENATE("R2C",'Mapa final'!$S$11),"")</f>
        <v/>
      </c>
      <c r="AJ49" s="155" t="str">
        <f>IF(AND('Mapa final'!$AD$11="Muy Alta",'Mapa final'!$AF$11="Catastrófico"),CONCATENATE("R2C",'Mapa final'!$S$11),"")</f>
        <v/>
      </c>
      <c r="AK49" s="155" t="str">
        <f>IF(AND('Mapa final'!$AD$11="Muy Alta",'Mapa final'!$AF$11="Catastrófico"),CONCATENATE("R2C",'Mapa final'!$S$11),"")</f>
        <v/>
      </c>
      <c r="AL49" s="155" t="str">
        <f>IF(AND('Mapa final'!$AD$11="Muy Alta",'Mapa final'!$AF$11="Catastrófico"),CONCATENATE("R2C",'Mapa final'!$S$11),"")</f>
        <v/>
      </c>
      <c r="AM49" s="47" t="str">
        <f>IF(AND('Mapa final'!$AD$11="Muy Alta",'Mapa final'!$AF$11="Catastrófico"),CONCATENATE("R2C",'Mapa final'!$S$11),"")</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30"/>
      <c r="C50" s="230"/>
      <c r="D50" s="231"/>
      <c r="E50" s="329"/>
      <c r="F50" s="328"/>
      <c r="G50" s="328"/>
      <c r="H50" s="328"/>
      <c r="I50" s="344"/>
      <c r="J50" s="65" t="str">
        <f>IF(AND('Mapa final'!$AD$11="Baja",'Mapa final'!$AF$11="Leve"),CONCATENATE("R2C",'Mapa final'!$S$11),"")</f>
        <v/>
      </c>
      <c r="K50" s="156" t="str">
        <f>IF(AND('Mapa final'!$AD$12="Baja",'Mapa final'!$AF$12="Leve"),CONCATENATE("R2C",'Mapa final'!$S$12),"")</f>
        <v/>
      </c>
      <c r="L50" s="156" t="str">
        <f>IF(AND('Mapa final'!$AD$11="Baja",'Mapa final'!$AF$11="Leve"),CONCATENATE("R2C",'Mapa final'!$S$11),"")</f>
        <v/>
      </c>
      <c r="M50" s="156" t="str">
        <f>IF(AND('Mapa final'!$AD$12="Baja",'Mapa final'!$AF$12="Leve"),CONCATENATE("R2C",'Mapa final'!$S$12),"")</f>
        <v/>
      </c>
      <c r="N50" s="156" t="str">
        <f>IF(AND('Mapa final'!$AD$11="Baja",'Mapa final'!$AF$11="Leve"),CONCATENATE("R2C",'Mapa final'!$S$11),"")</f>
        <v/>
      </c>
      <c r="O50" s="66" t="str">
        <f>IF(AND('Mapa final'!$AD$12="Baja",'Mapa final'!$AF$12="Leve"),CONCATENATE("R2C",'Mapa final'!$S$12),"")</f>
        <v/>
      </c>
      <c r="P50" s="65" t="str">
        <f>IF(AND('Mapa final'!$AD$11="Baja",'Mapa final'!$AF$11="Leve"),CONCATENATE("R2C",'Mapa final'!$S$11),"")</f>
        <v/>
      </c>
      <c r="Q50" s="156" t="str">
        <f>IF(AND('Mapa final'!$AD$12="Baja",'Mapa final'!$AF$12="Leve"),CONCATENATE("R2C",'Mapa final'!$S$12),"")</f>
        <v/>
      </c>
      <c r="R50" s="156" t="str">
        <f>IF(AND('Mapa final'!$AD$11="Baja",'Mapa final'!$AF$11="Leve"),CONCATENATE("R2C",'Mapa final'!$S$11),"")</f>
        <v/>
      </c>
      <c r="S50" s="156" t="str">
        <f>IF(AND('Mapa final'!$AD$12="Baja",'Mapa final'!$AF$12="Leve"),CONCATENATE("R2C",'Mapa final'!$S$12),"")</f>
        <v/>
      </c>
      <c r="T50" s="156" t="str">
        <f>IF(AND('Mapa final'!$AD$11="Baja",'Mapa final'!$AF$11="Leve"),CONCATENATE("R2C",'Mapa final'!$S$11),"")</f>
        <v/>
      </c>
      <c r="U50" s="66" t="str">
        <f>IF(AND('Mapa final'!$AD$12="Baja",'Mapa final'!$AF$12="Leve"),CONCATENATE("R2C",'Mapa final'!$S$12),"")</f>
        <v/>
      </c>
      <c r="V50" s="57" t="str">
        <f>IF(AND('Mapa final'!$AD$11="Alta",'Mapa final'!$AF$11="Leve"),CONCATENATE("R2C",'Mapa final'!$S$11),"")</f>
        <v/>
      </c>
      <c r="W50" s="154" t="str">
        <f>IF(AND('Mapa final'!$AD$12="Alta",'Mapa final'!$AF$12="Leve"),CONCATENATE("R2C",'Mapa final'!$S$12),"")</f>
        <v/>
      </c>
      <c r="X50" s="154" t="str">
        <f>IF(AND('Mapa final'!$AD$11="Alta",'Mapa final'!$AF$11="Leve"),CONCATENATE("R2C",'Mapa final'!$S$11),"")</f>
        <v/>
      </c>
      <c r="Y50" s="154" t="str">
        <f>IF(AND('Mapa final'!$AD$12="Alta",'Mapa final'!$AF$12="Leve"),CONCATENATE("R2C",'Mapa final'!$S$12),"")</f>
        <v/>
      </c>
      <c r="Z50" s="154" t="str">
        <f>IF(AND('Mapa final'!$AD$11="Alta",'Mapa final'!$AF$11="Leve"),CONCATENATE("R2C",'Mapa final'!$S$11),"")</f>
        <v/>
      </c>
      <c r="AA50" s="58" t="str">
        <f>IF(AND('Mapa final'!$AD$12="Alta",'Mapa final'!$AF$12="Leve"),CONCATENATE("R2C",'Mapa final'!$S$12),"")</f>
        <v/>
      </c>
      <c r="AB50" s="44" t="str">
        <f>IF(AND('Mapa final'!$AD$11="Muy Alta",'Mapa final'!$AF$11="Leve"),CONCATENATE("R2C",'Mapa final'!$S$11),"")</f>
        <v/>
      </c>
      <c r="AC50" s="153" t="str">
        <f>IF(AND('Mapa final'!$AD$12="Muy Alta",'Mapa final'!$AF$12="Leve"),CONCATENATE("R2C",'Mapa final'!$S$12),"")</f>
        <v/>
      </c>
      <c r="AD50" s="153" t="str">
        <f>IF(AND('Mapa final'!$AD$11="Muy Alta",'Mapa final'!$AF$11="Leve"),CONCATENATE("R2C",'Mapa final'!$S$11),"")</f>
        <v/>
      </c>
      <c r="AE50" s="153" t="str">
        <f>IF(AND('Mapa final'!$AD$12="Muy Alta",'Mapa final'!$AF$12="Leve"),CONCATENATE("R2C",'Mapa final'!$S$12),"")</f>
        <v/>
      </c>
      <c r="AF50" s="153" t="str">
        <f>IF(AND('Mapa final'!$AD$11="Muy Alta",'Mapa final'!$AF$11="Leve"),CONCATENATE("R2C",'Mapa final'!$S$11),"")</f>
        <v/>
      </c>
      <c r="AG50" s="45" t="str">
        <f>IF(AND('Mapa final'!$AD$12="Muy Alta",'Mapa final'!$AF$12="Leve"),CONCATENATE("R2C",'Mapa final'!$S$12),"")</f>
        <v/>
      </c>
      <c r="AH50" s="46" t="str">
        <f>IF(AND('Mapa final'!$AD$11="Muy Alta",'Mapa final'!$AF$11="Catastrófico"),CONCATENATE("R2C",'Mapa final'!$S$11),"")</f>
        <v/>
      </c>
      <c r="AI50" s="155" t="str">
        <f>IF(AND('Mapa final'!$AD$11="Muy Alta",'Mapa final'!$AF$11="Catastrófico"),CONCATENATE("R2C",'Mapa final'!$S$11),"")</f>
        <v/>
      </c>
      <c r="AJ50" s="155" t="str">
        <f>IF(AND('Mapa final'!$AD$11="Muy Alta",'Mapa final'!$AF$11="Catastrófico"),CONCATENATE("R2C",'Mapa final'!$S$11),"")</f>
        <v/>
      </c>
      <c r="AK50" s="155" t="str">
        <f>IF(AND('Mapa final'!$AD$11="Muy Alta",'Mapa final'!$AF$11="Catastrófico"),CONCATENATE("R2C",'Mapa final'!$S$11),"")</f>
        <v/>
      </c>
      <c r="AL50" s="155" t="str">
        <f>IF(AND('Mapa final'!$AD$11="Muy Alta",'Mapa final'!$AF$11="Catastrófico"),CONCATENATE("R2C",'Mapa final'!$S$11),"")</f>
        <v/>
      </c>
      <c r="AM50" s="47" t="str">
        <f>IF(AND('Mapa final'!$AD$11="Muy Alta",'Mapa final'!$AF$11="Catastrófico"),CONCATENATE("R2C",'Mapa final'!$S$11),"")</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30"/>
      <c r="C51" s="230"/>
      <c r="D51" s="231"/>
      <c r="E51" s="329"/>
      <c r="F51" s="328"/>
      <c r="G51" s="328"/>
      <c r="H51" s="328"/>
      <c r="I51" s="344"/>
      <c r="J51" s="65" t="str">
        <f>IF(AND('Mapa final'!$AD$11="Baja",'Mapa final'!$AF$11="Leve"),CONCATENATE("R2C",'Mapa final'!$S$11),"")</f>
        <v/>
      </c>
      <c r="K51" s="156" t="str">
        <f>IF(AND('Mapa final'!$AD$12="Baja",'Mapa final'!$AF$12="Leve"),CONCATENATE("R2C",'Mapa final'!$S$12),"")</f>
        <v/>
      </c>
      <c r="L51" s="156" t="str">
        <f>IF(AND('Mapa final'!$AD$11="Baja",'Mapa final'!$AF$11="Leve"),CONCATENATE("R2C",'Mapa final'!$S$11),"")</f>
        <v/>
      </c>
      <c r="M51" s="156" t="str">
        <f>IF(AND('Mapa final'!$AD$12="Baja",'Mapa final'!$AF$12="Leve"),CONCATENATE("R2C",'Mapa final'!$S$12),"")</f>
        <v/>
      </c>
      <c r="N51" s="156" t="str">
        <f>IF(AND('Mapa final'!$AD$11="Baja",'Mapa final'!$AF$11="Leve"),CONCATENATE("R2C",'Mapa final'!$S$11),"")</f>
        <v/>
      </c>
      <c r="O51" s="66" t="str">
        <f>IF(AND('Mapa final'!$AD$12="Baja",'Mapa final'!$AF$12="Leve"),CONCATENATE("R2C",'Mapa final'!$S$12),"")</f>
        <v/>
      </c>
      <c r="P51" s="65" t="str">
        <f>IF(AND('Mapa final'!$AD$11="Baja",'Mapa final'!$AF$11="Leve"),CONCATENATE("R2C",'Mapa final'!$S$11),"")</f>
        <v/>
      </c>
      <c r="Q51" s="156" t="str">
        <f>IF(AND('Mapa final'!$AD$12="Baja",'Mapa final'!$AF$12="Leve"),CONCATENATE("R2C",'Mapa final'!$S$12),"")</f>
        <v/>
      </c>
      <c r="R51" s="156" t="str">
        <f>IF(AND('Mapa final'!$AD$11="Baja",'Mapa final'!$AF$11="Leve"),CONCATENATE("R2C",'Mapa final'!$S$11),"")</f>
        <v/>
      </c>
      <c r="S51" s="156" t="str">
        <f>IF(AND('Mapa final'!$AD$12="Baja",'Mapa final'!$AF$12="Leve"),CONCATENATE("R2C",'Mapa final'!$S$12),"")</f>
        <v/>
      </c>
      <c r="T51" s="156" t="str">
        <f>IF(AND('Mapa final'!$AD$11="Baja",'Mapa final'!$AF$11="Leve"),CONCATENATE("R2C",'Mapa final'!$S$11),"")</f>
        <v/>
      </c>
      <c r="U51" s="66" t="str">
        <f>IF(AND('Mapa final'!$AD$12="Baja",'Mapa final'!$AF$12="Leve"),CONCATENATE("R2C",'Mapa final'!$S$12),"")</f>
        <v/>
      </c>
      <c r="V51" s="57" t="str">
        <f>IF(AND('Mapa final'!$AD$11="Alta",'Mapa final'!$AF$11="Leve"),CONCATENATE("R2C",'Mapa final'!$S$11),"")</f>
        <v/>
      </c>
      <c r="W51" s="154" t="str">
        <f>IF(AND('Mapa final'!$AD$12="Alta",'Mapa final'!$AF$12="Leve"),CONCATENATE("R2C",'Mapa final'!$S$12),"")</f>
        <v/>
      </c>
      <c r="X51" s="154" t="str">
        <f>IF(AND('Mapa final'!$AD$11="Alta",'Mapa final'!$AF$11="Leve"),CONCATENATE("R2C",'Mapa final'!$S$11),"")</f>
        <v/>
      </c>
      <c r="Y51" s="154" t="str">
        <f>IF(AND('Mapa final'!$AD$12="Alta",'Mapa final'!$AF$12="Leve"),CONCATENATE("R2C",'Mapa final'!$S$12),"")</f>
        <v/>
      </c>
      <c r="Z51" s="154" t="str">
        <f>IF(AND('Mapa final'!$AD$11="Alta",'Mapa final'!$AF$11="Leve"),CONCATENATE("R2C",'Mapa final'!$S$11),"")</f>
        <v/>
      </c>
      <c r="AA51" s="58" t="str">
        <f>IF(AND('Mapa final'!$AD$12="Alta",'Mapa final'!$AF$12="Leve"),CONCATENATE("R2C",'Mapa final'!$S$12),"")</f>
        <v/>
      </c>
      <c r="AB51" s="44" t="str">
        <f>IF(AND('Mapa final'!$AD$11="Muy Alta",'Mapa final'!$AF$11="Leve"),CONCATENATE("R2C",'Mapa final'!$S$11),"")</f>
        <v/>
      </c>
      <c r="AC51" s="153" t="str">
        <f>IF(AND('Mapa final'!$AD$12="Muy Alta",'Mapa final'!$AF$12="Leve"),CONCATENATE("R2C",'Mapa final'!$S$12),"")</f>
        <v/>
      </c>
      <c r="AD51" s="153" t="str">
        <f>IF(AND('Mapa final'!$AD$11="Muy Alta",'Mapa final'!$AF$11="Leve"),CONCATENATE("R2C",'Mapa final'!$S$11),"")</f>
        <v/>
      </c>
      <c r="AE51" s="153" t="str">
        <f>IF(AND('Mapa final'!$AD$12="Muy Alta",'Mapa final'!$AF$12="Leve"),CONCATENATE("R2C",'Mapa final'!$S$12),"")</f>
        <v/>
      </c>
      <c r="AF51" s="153" t="str">
        <f>IF(AND('Mapa final'!$AD$11="Muy Alta",'Mapa final'!$AF$11="Leve"),CONCATENATE("R2C",'Mapa final'!$S$11),"")</f>
        <v/>
      </c>
      <c r="AG51" s="45" t="str">
        <f>IF(AND('Mapa final'!$AD$12="Muy Alta",'Mapa final'!$AF$12="Leve"),CONCATENATE("R2C",'Mapa final'!$S$12),"")</f>
        <v/>
      </c>
      <c r="AH51" s="46" t="str">
        <f>IF(AND('Mapa final'!$AD$11="Muy Alta",'Mapa final'!$AF$11="Catastrófico"),CONCATENATE("R2C",'Mapa final'!$S$11),"")</f>
        <v/>
      </c>
      <c r="AI51" s="155" t="str">
        <f>IF(AND('Mapa final'!$AD$11="Muy Alta",'Mapa final'!$AF$11="Catastrófico"),CONCATENATE("R2C",'Mapa final'!$S$11),"")</f>
        <v/>
      </c>
      <c r="AJ51" s="155" t="str">
        <f>IF(AND('Mapa final'!$AD$11="Muy Alta",'Mapa final'!$AF$11="Catastrófico"),CONCATENATE("R2C",'Mapa final'!$S$11),"")</f>
        <v/>
      </c>
      <c r="AK51" s="155" t="str">
        <f>IF(AND('Mapa final'!$AD$11="Muy Alta",'Mapa final'!$AF$11="Catastrófico"),CONCATENATE("R2C",'Mapa final'!$S$11),"")</f>
        <v/>
      </c>
      <c r="AL51" s="155" t="str">
        <f>IF(AND('Mapa final'!$AD$11="Muy Alta",'Mapa final'!$AF$11="Catastrófico"),CONCATENATE("R2C",'Mapa final'!$S$11),"")</f>
        <v/>
      </c>
      <c r="AM51" s="47" t="str">
        <f>IF(AND('Mapa final'!$AD$11="Muy Alta",'Mapa final'!$AF$11="Catastrófico"),CONCATENATE("R2C",'Mapa final'!$S$11),"")</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30"/>
      <c r="C52" s="230"/>
      <c r="D52" s="231"/>
      <c r="E52" s="329"/>
      <c r="F52" s="328"/>
      <c r="G52" s="328"/>
      <c r="H52" s="328"/>
      <c r="I52" s="344"/>
      <c r="J52" s="65" t="str">
        <f>IF(AND('Mapa final'!$AD$11="Baja",'Mapa final'!$AF$11="Leve"),CONCATENATE("R2C",'Mapa final'!$S$11),"")</f>
        <v/>
      </c>
      <c r="K52" s="156" t="str">
        <f>IF(AND('Mapa final'!$AD$12="Baja",'Mapa final'!$AF$12="Leve"),CONCATENATE("R2C",'Mapa final'!$S$12),"")</f>
        <v/>
      </c>
      <c r="L52" s="156" t="str">
        <f>IF(AND('Mapa final'!$AD$11="Baja",'Mapa final'!$AF$11="Leve"),CONCATENATE("R2C",'Mapa final'!$S$11),"")</f>
        <v/>
      </c>
      <c r="M52" s="156" t="str">
        <f>IF(AND('Mapa final'!$AD$12="Baja",'Mapa final'!$AF$12="Leve"),CONCATENATE("R2C",'Mapa final'!$S$12),"")</f>
        <v/>
      </c>
      <c r="N52" s="156" t="str">
        <f>IF(AND('Mapa final'!$AD$11="Baja",'Mapa final'!$AF$11="Leve"),CONCATENATE("R2C",'Mapa final'!$S$11),"")</f>
        <v/>
      </c>
      <c r="O52" s="66" t="str">
        <f>IF(AND('Mapa final'!$AD$12="Baja",'Mapa final'!$AF$12="Leve"),CONCATENATE("R2C",'Mapa final'!$S$12),"")</f>
        <v/>
      </c>
      <c r="P52" s="65" t="str">
        <f>IF(AND('Mapa final'!$AD$11="Baja",'Mapa final'!$AF$11="Leve"),CONCATENATE("R2C",'Mapa final'!$S$11),"")</f>
        <v/>
      </c>
      <c r="Q52" s="156" t="str">
        <f>IF(AND('Mapa final'!$AD$12="Baja",'Mapa final'!$AF$12="Leve"),CONCATENATE("R2C",'Mapa final'!$S$12),"")</f>
        <v/>
      </c>
      <c r="R52" s="156" t="str">
        <f>IF(AND('Mapa final'!$AD$11="Baja",'Mapa final'!$AF$11="Leve"),CONCATENATE("R2C",'Mapa final'!$S$11),"")</f>
        <v/>
      </c>
      <c r="S52" s="156" t="str">
        <f>IF(AND('Mapa final'!$AD$12="Baja",'Mapa final'!$AF$12="Leve"),CONCATENATE("R2C",'Mapa final'!$S$12),"")</f>
        <v/>
      </c>
      <c r="T52" s="156" t="str">
        <f>IF(AND('Mapa final'!$AD$11="Baja",'Mapa final'!$AF$11="Leve"),CONCATENATE("R2C",'Mapa final'!$S$11),"")</f>
        <v/>
      </c>
      <c r="U52" s="66" t="str">
        <f>IF(AND('Mapa final'!$AD$12="Baja",'Mapa final'!$AF$12="Leve"),CONCATENATE("R2C",'Mapa final'!$S$12),"")</f>
        <v/>
      </c>
      <c r="V52" s="57" t="str">
        <f>IF(AND('Mapa final'!$AD$11="Alta",'Mapa final'!$AF$11="Leve"),CONCATENATE("R2C",'Mapa final'!$S$11),"")</f>
        <v/>
      </c>
      <c r="W52" s="154" t="str">
        <f>IF(AND('Mapa final'!$AD$12="Alta",'Mapa final'!$AF$12="Leve"),CONCATENATE("R2C",'Mapa final'!$S$12),"")</f>
        <v/>
      </c>
      <c r="X52" s="154" t="str">
        <f>IF(AND('Mapa final'!$AD$11="Alta",'Mapa final'!$AF$11="Leve"),CONCATENATE("R2C",'Mapa final'!$S$11),"")</f>
        <v/>
      </c>
      <c r="Y52" s="154" t="str">
        <f>IF(AND('Mapa final'!$AD$12="Alta",'Mapa final'!$AF$12="Leve"),CONCATENATE("R2C",'Mapa final'!$S$12),"")</f>
        <v/>
      </c>
      <c r="Z52" s="154" t="str">
        <f>IF(AND('Mapa final'!$AD$11="Alta",'Mapa final'!$AF$11="Leve"),CONCATENATE("R2C",'Mapa final'!$S$11),"")</f>
        <v/>
      </c>
      <c r="AA52" s="58" t="str">
        <f>IF(AND('Mapa final'!$AD$12="Alta",'Mapa final'!$AF$12="Leve"),CONCATENATE("R2C",'Mapa final'!$S$12),"")</f>
        <v/>
      </c>
      <c r="AB52" s="44" t="str">
        <f>IF(AND('Mapa final'!$AD$11="Muy Alta",'Mapa final'!$AF$11="Leve"),CONCATENATE("R2C",'Mapa final'!$S$11),"")</f>
        <v/>
      </c>
      <c r="AC52" s="153" t="str">
        <f>IF(AND('Mapa final'!$AD$12="Muy Alta",'Mapa final'!$AF$12="Leve"),CONCATENATE("R2C",'Mapa final'!$S$12),"")</f>
        <v/>
      </c>
      <c r="AD52" s="153" t="str">
        <f>IF(AND('Mapa final'!$AD$11="Muy Alta",'Mapa final'!$AF$11="Leve"),CONCATENATE("R2C",'Mapa final'!$S$11),"")</f>
        <v/>
      </c>
      <c r="AE52" s="153" t="str">
        <f>IF(AND('Mapa final'!$AD$12="Muy Alta",'Mapa final'!$AF$12="Leve"),CONCATENATE("R2C",'Mapa final'!$S$12),"")</f>
        <v/>
      </c>
      <c r="AF52" s="153" t="str">
        <f>IF(AND('Mapa final'!$AD$11="Muy Alta",'Mapa final'!$AF$11="Leve"),CONCATENATE("R2C",'Mapa final'!$S$11),"")</f>
        <v/>
      </c>
      <c r="AG52" s="45" t="str">
        <f>IF(AND('Mapa final'!$AD$12="Muy Alta",'Mapa final'!$AF$12="Leve"),CONCATENATE("R2C",'Mapa final'!$S$12),"")</f>
        <v/>
      </c>
      <c r="AH52" s="46" t="str">
        <f>IF(AND('Mapa final'!$AD$11="Muy Alta",'Mapa final'!$AF$11="Catastrófico"),CONCATENATE("R2C",'Mapa final'!$S$11),"")</f>
        <v/>
      </c>
      <c r="AI52" s="155" t="str">
        <f>IF(AND('Mapa final'!$AD$11="Muy Alta",'Mapa final'!$AF$11="Catastrófico"),CONCATENATE("R2C",'Mapa final'!$S$11),"")</f>
        <v/>
      </c>
      <c r="AJ52" s="155" t="str">
        <f>IF(AND('Mapa final'!$AD$11="Muy Alta",'Mapa final'!$AF$11="Catastrófico"),CONCATENATE("R2C",'Mapa final'!$S$11),"")</f>
        <v/>
      </c>
      <c r="AK52" s="155" t="str">
        <f>IF(AND('Mapa final'!$AD$11="Muy Alta",'Mapa final'!$AF$11="Catastrófico"),CONCATENATE("R2C",'Mapa final'!$S$11),"")</f>
        <v/>
      </c>
      <c r="AL52" s="155" t="str">
        <f>IF(AND('Mapa final'!$AD$11="Muy Alta",'Mapa final'!$AF$11="Catastrófico"),CONCATENATE("R2C",'Mapa final'!$S$11),"")</f>
        <v/>
      </c>
      <c r="AM52" s="47" t="str">
        <f>IF(AND('Mapa final'!$AD$11="Muy Alta",'Mapa final'!$AF$11="Catastrófico"),CONCATENATE("R2C",'Mapa final'!$S$11),"")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30"/>
      <c r="C53" s="230"/>
      <c r="D53" s="231"/>
      <c r="E53" s="329"/>
      <c r="F53" s="328"/>
      <c r="G53" s="328"/>
      <c r="H53" s="328"/>
      <c r="I53" s="344"/>
      <c r="J53" s="65" t="str">
        <f>IF(AND('Mapa final'!$AD$11="Baja",'Mapa final'!$AF$11="Leve"),CONCATENATE("R2C",'Mapa final'!$S$11),"")</f>
        <v/>
      </c>
      <c r="K53" s="156" t="str">
        <f>IF(AND('Mapa final'!$AD$12="Baja",'Mapa final'!$AF$12="Leve"),CONCATENATE("R2C",'Mapa final'!$S$12),"")</f>
        <v/>
      </c>
      <c r="L53" s="156" t="str">
        <f>IF(AND('Mapa final'!$AD$11="Baja",'Mapa final'!$AF$11="Leve"),CONCATENATE("R2C",'Mapa final'!$S$11),"")</f>
        <v/>
      </c>
      <c r="M53" s="156" t="str">
        <f>IF(AND('Mapa final'!$AD$12="Baja",'Mapa final'!$AF$12="Leve"),CONCATENATE("R2C",'Mapa final'!$S$12),"")</f>
        <v/>
      </c>
      <c r="N53" s="156" t="str">
        <f>IF(AND('Mapa final'!$AD$11="Baja",'Mapa final'!$AF$11="Leve"),CONCATENATE("R2C",'Mapa final'!$S$11),"")</f>
        <v/>
      </c>
      <c r="O53" s="66" t="str">
        <f>IF(AND('Mapa final'!$AD$12="Baja",'Mapa final'!$AF$12="Leve"),CONCATENATE("R2C",'Mapa final'!$S$12),"")</f>
        <v/>
      </c>
      <c r="P53" s="65" t="str">
        <f>IF(AND('Mapa final'!$AD$11="Baja",'Mapa final'!$AF$11="Leve"),CONCATENATE("R2C",'Mapa final'!$S$11),"")</f>
        <v/>
      </c>
      <c r="Q53" s="156" t="str">
        <f>IF(AND('Mapa final'!$AD$12="Baja",'Mapa final'!$AF$12="Leve"),CONCATENATE("R2C",'Mapa final'!$S$12),"")</f>
        <v/>
      </c>
      <c r="R53" s="156" t="str">
        <f>IF(AND('Mapa final'!$AD$11="Baja",'Mapa final'!$AF$11="Leve"),CONCATENATE("R2C",'Mapa final'!$S$11),"")</f>
        <v/>
      </c>
      <c r="S53" s="156" t="str">
        <f>IF(AND('Mapa final'!$AD$12="Baja",'Mapa final'!$AF$12="Leve"),CONCATENATE("R2C",'Mapa final'!$S$12),"")</f>
        <v/>
      </c>
      <c r="T53" s="156" t="str">
        <f>IF(AND('Mapa final'!$AD$11="Baja",'Mapa final'!$AF$11="Leve"),CONCATENATE("R2C",'Mapa final'!$S$11),"")</f>
        <v/>
      </c>
      <c r="U53" s="66" t="str">
        <f>IF(AND('Mapa final'!$AD$12="Baja",'Mapa final'!$AF$12="Leve"),CONCATENATE("R2C",'Mapa final'!$S$12),"")</f>
        <v/>
      </c>
      <c r="V53" s="57" t="str">
        <f>IF(AND('Mapa final'!$AD$11="Alta",'Mapa final'!$AF$11="Leve"),CONCATENATE("R2C",'Mapa final'!$S$11),"")</f>
        <v/>
      </c>
      <c r="W53" s="154" t="str">
        <f>IF(AND('Mapa final'!$AD$12="Alta",'Mapa final'!$AF$12="Leve"),CONCATENATE("R2C",'Mapa final'!$S$12),"")</f>
        <v/>
      </c>
      <c r="X53" s="154" t="str">
        <f>IF(AND('Mapa final'!$AD$11="Alta",'Mapa final'!$AF$11="Leve"),CONCATENATE("R2C",'Mapa final'!$S$11),"")</f>
        <v/>
      </c>
      <c r="Y53" s="154" t="str">
        <f>IF(AND('Mapa final'!$AD$12="Alta",'Mapa final'!$AF$12="Leve"),CONCATENATE("R2C",'Mapa final'!$S$12),"")</f>
        <v/>
      </c>
      <c r="Z53" s="154" t="str">
        <f>IF(AND('Mapa final'!$AD$11="Alta",'Mapa final'!$AF$11="Leve"),CONCATENATE("R2C",'Mapa final'!$S$11),"")</f>
        <v/>
      </c>
      <c r="AA53" s="58" t="str">
        <f>IF(AND('Mapa final'!$AD$12="Alta",'Mapa final'!$AF$12="Leve"),CONCATENATE("R2C",'Mapa final'!$S$12),"")</f>
        <v/>
      </c>
      <c r="AB53" s="44" t="str">
        <f>IF(AND('Mapa final'!$AD$11="Muy Alta",'Mapa final'!$AF$11="Leve"),CONCATENATE("R2C",'Mapa final'!$S$11),"")</f>
        <v/>
      </c>
      <c r="AC53" s="153" t="str">
        <f>IF(AND('Mapa final'!$AD$12="Muy Alta",'Mapa final'!$AF$12="Leve"),CONCATENATE("R2C",'Mapa final'!$S$12),"")</f>
        <v/>
      </c>
      <c r="AD53" s="153" t="str">
        <f>IF(AND('Mapa final'!$AD$11="Muy Alta",'Mapa final'!$AF$11="Leve"),CONCATENATE("R2C",'Mapa final'!$S$11),"")</f>
        <v/>
      </c>
      <c r="AE53" s="153" t="str">
        <f>IF(AND('Mapa final'!$AD$12="Muy Alta",'Mapa final'!$AF$12="Leve"),CONCATENATE("R2C",'Mapa final'!$S$12),"")</f>
        <v/>
      </c>
      <c r="AF53" s="153" t="str">
        <f>IF(AND('Mapa final'!$AD$11="Muy Alta",'Mapa final'!$AF$11="Leve"),CONCATENATE("R2C",'Mapa final'!$S$11),"")</f>
        <v/>
      </c>
      <c r="AG53" s="45" t="str">
        <f>IF(AND('Mapa final'!$AD$12="Muy Alta",'Mapa final'!$AF$12="Leve"),CONCATENATE("R2C",'Mapa final'!$S$12),"")</f>
        <v/>
      </c>
      <c r="AH53" s="46" t="str">
        <f>IF(AND('Mapa final'!$AD$11="Muy Alta",'Mapa final'!$AF$11="Catastrófico"),CONCATENATE("R2C",'Mapa final'!$S$11),"")</f>
        <v/>
      </c>
      <c r="AI53" s="155" t="str">
        <f>IF(AND('Mapa final'!$AD$11="Muy Alta",'Mapa final'!$AF$11="Catastrófico"),CONCATENATE("R2C",'Mapa final'!$S$11),"")</f>
        <v/>
      </c>
      <c r="AJ53" s="155" t="str">
        <f>IF(AND('Mapa final'!$AD$11="Muy Alta",'Mapa final'!$AF$11="Catastrófico"),CONCATENATE("R2C",'Mapa final'!$S$11),"")</f>
        <v/>
      </c>
      <c r="AK53" s="155" t="str">
        <f>IF(AND('Mapa final'!$AD$11="Muy Alta",'Mapa final'!$AF$11="Catastrófico"),CONCATENATE("R2C",'Mapa final'!$S$11),"")</f>
        <v/>
      </c>
      <c r="AL53" s="155" t="str">
        <f>IF(AND('Mapa final'!$AD$11="Muy Alta",'Mapa final'!$AF$11="Catastrófico"),CONCATENATE("R2C",'Mapa final'!$S$11),"")</f>
        <v/>
      </c>
      <c r="AM53" s="47" t="str">
        <f>IF(AND('Mapa final'!$AD$11="Muy Alta",'Mapa final'!$AF$11="Catastrófico"),CONCATENATE("R2C",'Mapa final'!$S$11),"")</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30"/>
      <c r="C54" s="230"/>
      <c r="D54" s="231"/>
      <c r="E54" s="329"/>
      <c r="F54" s="328"/>
      <c r="G54" s="328"/>
      <c r="H54" s="328"/>
      <c r="I54" s="344"/>
      <c r="J54" s="65" t="str">
        <f>IF(AND('Mapa final'!$AD$11="Baja",'Mapa final'!$AF$11="Leve"),CONCATENATE("R2C",'Mapa final'!$S$11),"")</f>
        <v/>
      </c>
      <c r="K54" s="156" t="str">
        <f>IF(AND('Mapa final'!$AD$12="Baja",'Mapa final'!$AF$12="Leve"),CONCATENATE("R2C",'Mapa final'!$S$12),"")</f>
        <v/>
      </c>
      <c r="L54" s="156" t="str">
        <f>IF(AND('Mapa final'!$AD$11="Baja",'Mapa final'!$AF$11="Leve"),CONCATENATE("R2C",'Mapa final'!$S$11),"")</f>
        <v/>
      </c>
      <c r="M54" s="156" t="str">
        <f>IF(AND('Mapa final'!$AD$12="Baja",'Mapa final'!$AF$12="Leve"),CONCATENATE("R2C",'Mapa final'!$S$12),"")</f>
        <v/>
      </c>
      <c r="N54" s="156" t="str">
        <f>IF(AND('Mapa final'!$AD$11="Baja",'Mapa final'!$AF$11="Leve"),CONCATENATE("R2C",'Mapa final'!$S$11),"")</f>
        <v/>
      </c>
      <c r="O54" s="66" t="str">
        <f>IF(AND('Mapa final'!$AD$12="Baja",'Mapa final'!$AF$12="Leve"),CONCATENATE("R2C",'Mapa final'!$S$12),"")</f>
        <v/>
      </c>
      <c r="P54" s="65" t="str">
        <f>IF(AND('Mapa final'!$AD$11="Baja",'Mapa final'!$AF$11="Leve"),CONCATENATE("R2C",'Mapa final'!$S$11),"")</f>
        <v/>
      </c>
      <c r="Q54" s="156" t="str">
        <f>IF(AND('Mapa final'!$AD$12="Baja",'Mapa final'!$AF$12="Leve"),CONCATENATE("R2C",'Mapa final'!$S$12),"")</f>
        <v/>
      </c>
      <c r="R54" s="156" t="str">
        <f>IF(AND('Mapa final'!$AD$11="Baja",'Mapa final'!$AF$11="Leve"),CONCATENATE("R2C",'Mapa final'!$S$11),"")</f>
        <v/>
      </c>
      <c r="S54" s="156" t="str">
        <f>IF(AND('Mapa final'!$AD$12="Baja",'Mapa final'!$AF$12="Leve"),CONCATENATE("R2C",'Mapa final'!$S$12),"")</f>
        <v/>
      </c>
      <c r="T54" s="156" t="str">
        <f>IF(AND('Mapa final'!$AD$11="Baja",'Mapa final'!$AF$11="Leve"),CONCATENATE("R2C",'Mapa final'!$S$11),"")</f>
        <v/>
      </c>
      <c r="U54" s="66" t="str">
        <f>IF(AND('Mapa final'!$AD$12="Baja",'Mapa final'!$AF$12="Leve"),CONCATENATE("R2C",'Mapa final'!$S$12),"")</f>
        <v/>
      </c>
      <c r="V54" s="57" t="str">
        <f>IF(AND('Mapa final'!$AD$11="Alta",'Mapa final'!$AF$11="Leve"),CONCATENATE("R2C",'Mapa final'!$S$11),"")</f>
        <v/>
      </c>
      <c r="W54" s="154" t="str">
        <f>IF(AND('Mapa final'!$AD$12="Alta",'Mapa final'!$AF$12="Leve"),CONCATENATE("R2C",'Mapa final'!$S$12),"")</f>
        <v/>
      </c>
      <c r="X54" s="154" t="str">
        <f>IF(AND('Mapa final'!$AD$11="Alta",'Mapa final'!$AF$11="Leve"),CONCATENATE("R2C",'Mapa final'!$S$11),"")</f>
        <v/>
      </c>
      <c r="Y54" s="154" t="str">
        <f>IF(AND('Mapa final'!$AD$12="Alta",'Mapa final'!$AF$12="Leve"),CONCATENATE("R2C",'Mapa final'!$S$12),"")</f>
        <v/>
      </c>
      <c r="Z54" s="154" t="str">
        <f>IF(AND('Mapa final'!$AD$11="Alta",'Mapa final'!$AF$11="Leve"),CONCATENATE("R2C",'Mapa final'!$S$11),"")</f>
        <v/>
      </c>
      <c r="AA54" s="58" t="str">
        <f>IF(AND('Mapa final'!$AD$12="Alta",'Mapa final'!$AF$12="Leve"),CONCATENATE("R2C",'Mapa final'!$S$12),"")</f>
        <v/>
      </c>
      <c r="AB54" s="44" t="str">
        <f>IF(AND('Mapa final'!$AD$11="Muy Alta",'Mapa final'!$AF$11="Leve"),CONCATENATE("R2C",'Mapa final'!$S$11),"")</f>
        <v/>
      </c>
      <c r="AC54" s="153" t="str">
        <f>IF(AND('Mapa final'!$AD$12="Muy Alta",'Mapa final'!$AF$12="Leve"),CONCATENATE("R2C",'Mapa final'!$S$12),"")</f>
        <v/>
      </c>
      <c r="AD54" s="153" t="str">
        <f>IF(AND('Mapa final'!$AD$11="Muy Alta",'Mapa final'!$AF$11="Leve"),CONCATENATE("R2C",'Mapa final'!$S$11),"")</f>
        <v/>
      </c>
      <c r="AE54" s="153" t="str">
        <f>IF(AND('Mapa final'!$AD$12="Muy Alta",'Mapa final'!$AF$12="Leve"),CONCATENATE("R2C",'Mapa final'!$S$12),"")</f>
        <v/>
      </c>
      <c r="AF54" s="153" t="str">
        <f>IF(AND('Mapa final'!$AD$11="Muy Alta",'Mapa final'!$AF$11="Leve"),CONCATENATE("R2C",'Mapa final'!$S$11),"")</f>
        <v/>
      </c>
      <c r="AG54" s="45" t="str">
        <f>IF(AND('Mapa final'!$AD$12="Muy Alta",'Mapa final'!$AF$12="Leve"),CONCATENATE("R2C",'Mapa final'!$S$12),"")</f>
        <v/>
      </c>
      <c r="AH54" s="46" t="str">
        <f>IF(AND('Mapa final'!$AD$11="Muy Alta",'Mapa final'!$AF$11="Catastrófico"),CONCATENATE("R2C",'Mapa final'!$S$11),"")</f>
        <v/>
      </c>
      <c r="AI54" s="155" t="str">
        <f>IF(AND('Mapa final'!$AD$11="Muy Alta",'Mapa final'!$AF$11="Catastrófico"),CONCATENATE("R2C",'Mapa final'!$S$11),"")</f>
        <v/>
      </c>
      <c r="AJ54" s="155" t="str">
        <f>IF(AND('Mapa final'!$AD$11="Muy Alta",'Mapa final'!$AF$11="Catastrófico"),CONCATENATE("R2C",'Mapa final'!$S$11),"")</f>
        <v/>
      </c>
      <c r="AK54" s="155" t="str">
        <f>IF(AND('Mapa final'!$AD$11="Muy Alta",'Mapa final'!$AF$11="Catastrófico"),CONCATENATE("R2C",'Mapa final'!$S$11),"")</f>
        <v/>
      </c>
      <c r="AL54" s="155" t="str">
        <f>IF(AND('Mapa final'!$AD$11="Muy Alta",'Mapa final'!$AF$11="Catastrófico"),CONCATENATE("R2C",'Mapa final'!$S$11),"")</f>
        <v/>
      </c>
      <c r="AM54" s="47" t="str">
        <f>IF(AND('Mapa final'!$AD$11="Muy Alta",'Mapa final'!$AF$11="Catastrófico"),CONCATENATE("R2C",'Mapa final'!$S$11),"")</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30"/>
      <c r="C55" s="230"/>
      <c r="D55" s="231"/>
      <c r="E55" s="330"/>
      <c r="F55" s="331"/>
      <c r="G55" s="331"/>
      <c r="H55" s="331"/>
      <c r="I55" s="345"/>
      <c r="J55" s="67" t="str">
        <f>IF(AND('Mapa final'!$AD$11="Baja",'Mapa final'!$AF$11="Leve"),CONCATENATE("R2C",'Mapa final'!$S$11),"")</f>
        <v/>
      </c>
      <c r="K55" s="68" t="str">
        <f>IF(AND('Mapa final'!$AD$12="Baja",'Mapa final'!$AF$12="Leve"),CONCATENATE("R2C",'Mapa final'!$S$12),"")</f>
        <v/>
      </c>
      <c r="L55" s="68" t="str">
        <f>IF(AND('Mapa final'!$AD$11="Baja",'Mapa final'!$AF$11="Leve"),CONCATENATE("R2C",'Mapa final'!$S$11),"")</f>
        <v/>
      </c>
      <c r="M55" s="68" t="str">
        <f>IF(AND('Mapa final'!$AD$12="Baja",'Mapa final'!$AF$12="Leve"),CONCATENATE("R2C",'Mapa final'!$S$12),"")</f>
        <v/>
      </c>
      <c r="N55" s="68" t="str">
        <f>IF(AND('Mapa final'!$AD$11="Baja",'Mapa final'!$AF$11="Leve"),CONCATENATE("R2C",'Mapa final'!$S$11),"")</f>
        <v/>
      </c>
      <c r="O55" s="69" t="str">
        <f>IF(AND('Mapa final'!$AD$12="Baja",'Mapa final'!$AF$12="Leve"),CONCATENATE("R2C",'Mapa final'!$S$12),"")</f>
        <v/>
      </c>
      <c r="P55" s="67" t="str">
        <f>IF(AND('Mapa final'!$AD$11="Baja",'Mapa final'!$AF$11="Leve"),CONCATENATE("R2C",'Mapa final'!$S$11),"")</f>
        <v/>
      </c>
      <c r="Q55" s="68" t="str">
        <f>IF(AND('Mapa final'!$AD$12="Baja",'Mapa final'!$AF$12="Leve"),CONCATENATE("R2C",'Mapa final'!$S$12),"")</f>
        <v/>
      </c>
      <c r="R55" s="68" t="str">
        <f>IF(AND('Mapa final'!$AD$11="Baja",'Mapa final'!$AF$11="Leve"),CONCATENATE("R2C",'Mapa final'!$S$11),"")</f>
        <v/>
      </c>
      <c r="S55" s="68" t="str">
        <f>IF(AND('Mapa final'!$AD$12="Baja",'Mapa final'!$AF$12="Leve"),CONCATENATE("R2C",'Mapa final'!$S$12),"")</f>
        <v/>
      </c>
      <c r="T55" s="68" t="str">
        <f>IF(AND('Mapa final'!$AD$11="Baja",'Mapa final'!$AF$11="Leve"),CONCATENATE("R2C",'Mapa final'!$S$11),"")</f>
        <v/>
      </c>
      <c r="U55" s="69" t="str">
        <f>IF(AND('Mapa final'!$AD$12="Baja",'Mapa final'!$AF$12="Leve"),CONCATENATE("R2C",'Mapa final'!$S$12),"")</f>
        <v/>
      </c>
      <c r="V55" s="59" t="str">
        <f>IF(AND('Mapa final'!$AD$11="Alta",'Mapa final'!$AF$11="Leve"),CONCATENATE("R2C",'Mapa final'!$S$11),"")</f>
        <v/>
      </c>
      <c r="W55" s="60" t="str">
        <f>IF(AND('Mapa final'!$AD$12="Alta",'Mapa final'!$AF$12="Leve"),CONCATENATE("R2C",'Mapa final'!$S$12),"")</f>
        <v/>
      </c>
      <c r="X55" s="60" t="str">
        <f>IF(AND('Mapa final'!$AD$11="Alta",'Mapa final'!$AF$11="Leve"),CONCATENATE("R2C",'Mapa final'!$S$11),"")</f>
        <v/>
      </c>
      <c r="Y55" s="60" t="str">
        <f>IF(AND('Mapa final'!$AD$12="Alta",'Mapa final'!$AF$12="Leve"),CONCATENATE("R2C",'Mapa final'!$S$12),"")</f>
        <v/>
      </c>
      <c r="Z55" s="60" t="str">
        <f>IF(AND('Mapa final'!$AD$11="Alta",'Mapa final'!$AF$11="Leve"),CONCATENATE("R2C",'Mapa final'!$S$11),"")</f>
        <v/>
      </c>
      <c r="AA55" s="61" t="str">
        <f>IF(AND('Mapa final'!$AD$12="Alta",'Mapa final'!$AF$12="Leve"),CONCATENATE("R2C",'Mapa final'!$S$12),"")</f>
        <v/>
      </c>
      <c r="AB55" s="48" t="str">
        <f>IF(AND('Mapa final'!$AD$11="Muy Alta",'Mapa final'!$AF$11="Leve"),CONCATENATE("R2C",'Mapa final'!$S$11),"")</f>
        <v/>
      </c>
      <c r="AC55" s="49" t="str">
        <f>IF(AND('Mapa final'!$AD$12="Muy Alta",'Mapa final'!$AF$12="Leve"),CONCATENATE("R2C",'Mapa final'!$S$12),"")</f>
        <v/>
      </c>
      <c r="AD55" s="49" t="str">
        <f>IF(AND('Mapa final'!$AD$11="Muy Alta",'Mapa final'!$AF$11="Leve"),CONCATENATE("R2C",'Mapa final'!$S$11),"")</f>
        <v/>
      </c>
      <c r="AE55" s="49" t="str">
        <f>IF(AND('Mapa final'!$AD$12="Muy Alta",'Mapa final'!$AF$12="Leve"),CONCATENATE("R2C",'Mapa final'!$S$12),"")</f>
        <v/>
      </c>
      <c r="AF55" s="49" t="str">
        <f>IF(AND('Mapa final'!$AD$11="Muy Alta",'Mapa final'!$AF$11="Leve"),CONCATENATE("R2C",'Mapa final'!$S$11),"")</f>
        <v/>
      </c>
      <c r="AG55" s="50" t="str">
        <f>IF(AND('Mapa final'!$AD$12="Muy Alta",'Mapa final'!$AF$12="Leve"),CONCATENATE("R2C",'Mapa final'!$S$12),"")</f>
        <v/>
      </c>
      <c r="AH55" s="51" t="str">
        <f>IF(AND('Mapa final'!$AD$11="Muy Alta",'Mapa final'!$AF$11="Catastrófico"),CONCATENATE("R2C",'Mapa final'!$S$11),"")</f>
        <v/>
      </c>
      <c r="AI55" s="52" t="str">
        <f>IF(AND('Mapa final'!$AD$11="Muy Alta",'Mapa final'!$AF$11="Catastrófico"),CONCATENATE("R2C",'Mapa final'!$S$11),"")</f>
        <v/>
      </c>
      <c r="AJ55" s="52" t="str">
        <f>IF(AND('Mapa final'!$AD$11="Muy Alta",'Mapa final'!$AF$11="Catastrófico"),CONCATENATE("R2C",'Mapa final'!$S$11),"")</f>
        <v/>
      </c>
      <c r="AK55" s="52" t="str">
        <f>IF(AND('Mapa final'!$AD$11="Muy Alta",'Mapa final'!$AF$11="Catastrófico"),CONCATENATE("R2C",'Mapa final'!$S$11),"")</f>
        <v/>
      </c>
      <c r="AL55" s="52" t="str">
        <f>IF(AND('Mapa final'!$AD$11="Muy Alta",'Mapa final'!$AF$11="Catastrófico"),CONCATENATE("R2C",'Mapa final'!$S$11),"")</f>
        <v/>
      </c>
      <c r="AM55" s="53" t="str">
        <f>IF(AND('Mapa final'!$AD$11="Muy Alta",'Mapa final'!$AF$11="Catastrófico"),CONCATENATE("R2C",'Mapa final'!$S$11),"")</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25" t="s">
        <v>165</v>
      </c>
      <c r="K56" s="326"/>
      <c r="L56" s="326"/>
      <c r="M56" s="326"/>
      <c r="N56" s="326"/>
      <c r="O56" s="343"/>
      <c r="P56" s="325" t="s">
        <v>166</v>
      </c>
      <c r="Q56" s="326"/>
      <c r="R56" s="326"/>
      <c r="S56" s="326"/>
      <c r="T56" s="326"/>
      <c r="U56" s="343"/>
      <c r="V56" s="325" t="s">
        <v>167</v>
      </c>
      <c r="W56" s="326"/>
      <c r="X56" s="326"/>
      <c r="Y56" s="326"/>
      <c r="Z56" s="326"/>
      <c r="AA56" s="343"/>
      <c r="AB56" s="325" t="s">
        <v>168</v>
      </c>
      <c r="AC56" s="364"/>
      <c r="AD56" s="326"/>
      <c r="AE56" s="326"/>
      <c r="AF56" s="326"/>
      <c r="AG56" s="343"/>
      <c r="AH56" s="325" t="s">
        <v>169</v>
      </c>
      <c r="AI56" s="326"/>
      <c r="AJ56" s="326"/>
      <c r="AK56" s="326"/>
      <c r="AL56" s="326"/>
      <c r="AM56" s="34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29"/>
      <c r="K57" s="328"/>
      <c r="L57" s="328"/>
      <c r="M57" s="328"/>
      <c r="N57" s="328"/>
      <c r="O57" s="344"/>
      <c r="P57" s="329"/>
      <c r="Q57" s="328"/>
      <c r="R57" s="328"/>
      <c r="S57" s="328"/>
      <c r="T57" s="328"/>
      <c r="U57" s="344"/>
      <c r="V57" s="329"/>
      <c r="W57" s="328"/>
      <c r="X57" s="328"/>
      <c r="Y57" s="328"/>
      <c r="Z57" s="328"/>
      <c r="AA57" s="344"/>
      <c r="AB57" s="329"/>
      <c r="AC57" s="328"/>
      <c r="AD57" s="328"/>
      <c r="AE57" s="328"/>
      <c r="AF57" s="328"/>
      <c r="AG57" s="344"/>
      <c r="AH57" s="329"/>
      <c r="AI57" s="328"/>
      <c r="AJ57" s="328"/>
      <c r="AK57" s="328"/>
      <c r="AL57" s="328"/>
      <c r="AM57" s="344"/>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29"/>
      <c r="K58" s="328"/>
      <c r="L58" s="328"/>
      <c r="M58" s="328"/>
      <c r="N58" s="328"/>
      <c r="O58" s="344"/>
      <c r="P58" s="329"/>
      <c r="Q58" s="328"/>
      <c r="R58" s="328"/>
      <c r="S58" s="328"/>
      <c r="T58" s="328"/>
      <c r="U58" s="344"/>
      <c r="V58" s="329"/>
      <c r="W58" s="328"/>
      <c r="X58" s="328"/>
      <c r="Y58" s="328"/>
      <c r="Z58" s="328"/>
      <c r="AA58" s="344"/>
      <c r="AB58" s="329"/>
      <c r="AC58" s="328"/>
      <c r="AD58" s="328"/>
      <c r="AE58" s="328"/>
      <c r="AF58" s="328"/>
      <c r="AG58" s="344"/>
      <c r="AH58" s="329"/>
      <c r="AI58" s="328"/>
      <c r="AJ58" s="328"/>
      <c r="AK58" s="328"/>
      <c r="AL58" s="328"/>
      <c r="AM58" s="344"/>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29"/>
      <c r="K59" s="328"/>
      <c r="L59" s="328"/>
      <c r="M59" s="328"/>
      <c r="N59" s="328"/>
      <c r="O59" s="344"/>
      <c r="P59" s="329"/>
      <c r="Q59" s="328"/>
      <c r="R59" s="328"/>
      <c r="S59" s="328"/>
      <c r="T59" s="328"/>
      <c r="U59" s="344"/>
      <c r="V59" s="329"/>
      <c r="W59" s="328"/>
      <c r="X59" s="328"/>
      <c r="Y59" s="328"/>
      <c r="Z59" s="328"/>
      <c r="AA59" s="344"/>
      <c r="AB59" s="329"/>
      <c r="AC59" s="328"/>
      <c r="AD59" s="328"/>
      <c r="AE59" s="328"/>
      <c r="AF59" s="328"/>
      <c r="AG59" s="344"/>
      <c r="AH59" s="329"/>
      <c r="AI59" s="328"/>
      <c r="AJ59" s="328"/>
      <c r="AK59" s="328"/>
      <c r="AL59" s="328"/>
      <c r="AM59" s="344"/>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29"/>
      <c r="K60" s="328"/>
      <c r="L60" s="328"/>
      <c r="M60" s="328"/>
      <c r="N60" s="328"/>
      <c r="O60" s="344"/>
      <c r="P60" s="329"/>
      <c r="Q60" s="328"/>
      <c r="R60" s="328"/>
      <c r="S60" s="328"/>
      <c r="T60" s="328"/>
      <c r="U60" s="344"/>
      <c r="V60" s="329"/>
      <c r="W60" s="328"/>
      <c r="X60" s="328"/>
      <c r="Y60" s="328"/>
      <c r="Z60" s="328"/>
      <c r="AA60" s="344"/>
      <c r="AB60" s="329"/>
      <c r="AC60" s="328"/>
      <c r="AD60" s="328"/>
      <c r="AE60" s="328"/>
      <c r="AF60" s="328"/>
      <c r="AG60" s="344"/>
      <c r="AH60" s="329"/>
      <c r="AI60" s="328"/>
      <c r="AJ60" s="328"/>
      <c r="AK60" s="328"/>
      <c r="AL60" s="328"/>
      <c r="AM60" s="344"/>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30"/>
      <c r="K61" s="331"/>
      <c r="L61" s="331"/>
      <c r="M61" s="331"/>
      <c r="N61" s="331"/>
      <c r="O61" s="345"/>
      <c r="P61" s="330"/>
      <c r="Q61" s="331"/>
      <c r="R61" s="331"/>
      <c r="S61" s="331"/>
      <c r="T61" s="331"/>
      <c r="U61" s="345"/>
      <c r="V61" s="330"/>
      <c r="W61" s="331"/>
      <c r="X61" s="331"/>
      <c r="Y61" s="331"/>
      <c r="Z61" s="331"/>
      <c r="AA61" s="345"/>
      <c r="AB61" s="330"/>
      <c r="AC61" s="331"/>
      <c r="AD61" s="331"/>
      <c r="AE61" s="331"/>
      <c r="AF61" s="331"/>
      <c r="AG61" s="345"/>
      <c r="AH61" s="330"/>
      <c r="AI61" s="331"/>
      <c r="AJ61" s="331"/>
      <c r="AK61" s="331"/>
      <c r="AL61" s="331"/>
      <c r="AM61" s="345"/>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365" t="s">
        <v>171</v>
      </c>
      <c r="C1" s="365"/>
      <c r="D1" s="365"/>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172</v>
      </c>
      <c r="D3" s="9" t="s">
        <v>155</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173</v>
      </c>
      <c r="C4" s="11" t="s">
        <v>174</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175</v>
      </c>
      <c r="C5" s="14" t="s">
        <v>176</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177</v>
      </c>
      <c r="C6" s="14" t="s">
        <v>178</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179</v>
      </c>
      <c r="C7" s="14" t="s">
        <v>180</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181</v>
      </c>
      <c r="C8" s="14" t="s">
        <v>182</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0"/>
      <c r="C9" s="90"/>
      <c r="D9" s="9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1"/>
      <c r="C10" s="90"/>
      <c r="D10" s="9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0"/>
      <c r="C11" s="90"/>
      <c r="D11" s="9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0"/>
      <c r="C12" s="90"/>
      <c r="D12" s="9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0"/>
      <c r="C13" s="90"/>
      <c r="D13" s="9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0"/>
      <c r="C14" s="90"/>
      <c r="D14" s="9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0"/>
      <c r="C15" s="90"/>
      <c r="D15" s="9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0"/>
      <c r="C16" s="90"/>
      <c r="D16" s="9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0"/>
      <c r="C17" s="90"/>
      <c r="D17" s="9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0"/>
      <c r="C18" s="90"/>
      <c r="D18" s="9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66" t="s">
        <v>183</v>
      </c>
      <c r="C1" s="366"/>
      <c r="D1" s="366"/>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87"/>
      <c r="C3" s="28" t="s">
        <v>184</v>
      </c>
      <c r="D3" s="28" t="s">
        <v>185</v>
      </c>
      <c r="E3" s="70"/>
      <c r="F3" s="70"/>
      <c r="G3" s="70"/>
      <c r="H3" s="70"/>
      <c r="I3" s="70"/>
      <c r="J3" s="70"/>
      <c r="K3" s="70"/>
      <c r="L3" s="70"/>
      <c r="M3" s="70"/>
      <c r="N3" s="70"/>
      <c r="O3" s="70"/>
      <c r="P3" s="70"/>
      <c r="Q3" s="70"/>
      <c r="R3" s="70"/>
      <c r="S3" s="70"/>
      <c r="T3" s="70"/>
      <c r="U3" s="70"/>
    </row>
    <row r="4" spans="1:21" ht="33.75" x14ac:dyDescent="0.25">
      <c r="A4" s="86" t="s">
        <v>186</v>
      </c>
      <c r="B4" s="31" t="s">
        <v>187</v>
      </c>
      <c r="C4" s="36" t="s">
        <v>188</v>
      </c>
      <c r="D4" s="29" t="s">
        <v>189</v>
      </c>
      <c r="E4" s="70"/>
      <c r="F4" s="70"/>
      <c r="G4" s="70"/>
      <c r="H4" s="70"/>
      <c r="I4" s="70"/>
      <c r="J4" s="70"/>
      <c r="K4" s="70"/>
      <c r="L4" s="70"/>
      <c r="M4" s="70"/>
      <c r="N4" s="70"/>
      <c r="O4" s="70"/>
      <c r="P4" s="70"/>
      <c r="Q4" s="70"/>
      <c r="R4" s="70"/>
      <c r="S4" s="70"/>
      <c r="T4" s="70"/>
      <c r="U4" s="70"/>
    </row>
    <row r="5" spans="1:21" ht="67.5" x14ac:dyDescent="0.25">
      <c r="A5" s="86" t="s">
        <v>190</v>
      </c>
      <c r="B5" s="32" t="s">
        <v>191</v>
      </c>
      <c r="C5" s="37" t="s">
        <v>192</v>
      </c>
      <c r="D5" s="30" t="s">
        <v>193</v>
      </c>
      <c r="E5" s="70"/>
      <c r="F5" s="70"/>
      <c r="G5" s="70"/>
      <c r="H5" s="70"/>
      <c r="I5" s="70"/>
      <c r="J5" s="70"/>
      <c r="K5" s="70"/>
      <c r="L5" s="70"/>
      <c r="M5" s="70"/>
      <c r="N5" s="70"/>
      <c r="O5" s="70"/>
      <c r="P5" s="70"/>
      <c r="Q5" s="70"/>
      <c r="R5" s="70"/>
      <c r="S5" s="70"/>
      <c r="T5" s="70"/>
      <c r="U5" s="70"/>
    </row>
    <row r="6" spans="1:21" ht="67.5" x14ac:dyDescent="0.25">
      <c r="A6" s="86" t="s">
        <v>161</v>
      </c>
      <c r="B6" s="33" t="s">
        <v>194</v>
      </c>
      <c r="C6" s="37" t="s">
        <v>195</v>
      </c>
      <c r="D6" s="30" t="s">
        <v>196</v>
      </c>
      <c r="E6" s="70"/>
      <c r="F6" s="70"/>
      <c r="G6" s="70"/>
      <c r="H6" s="70"/>
      <c r="I6" s="70"/>
      <c r="J6" s="70"/>
      <c r="K6" s="70"/>
      <c r="L6" s="70"/>
      <c r="M6" s="70"/>
      <c r="N6" s="70"/>
      <c r="O6" s="70"/>
      <c r="P6" s="70"/>
      <c r="Q6" s="70"/>
      <c r="R6" s="70"/>
      <c r="S6" s="70"/>
      <c r="T6" s="70"/>
      <c r="U6" s="70"/>
    </row>
    <row r="7" spans="1:21" ht="101.25" x14ac:dyDescent="0.25">
      <c r="A7" s="86" t="s">
        <v>197</v>
      </c>
      <c r="B7" s="34" t="s">
        <v>198</v>
      </c>
      <c r="C7" s="37" t="s">
        <v>199</v>
      </c>
      <c r="D7" s="30" t="s">
        <v>200</v>
      </c>
      <c r="E7" s="70"/>
      <c r="F7" s="70"/>
      <c r="G7" s="70"/>
      <c r="H7" s="70"/>
      <c r="I7" s="70"/>
      <c r="J7" s="70"/>
      <c r="K7" s="70"/>
      <c r="L7" s="70"/>
      <c r="M7" s="70"/>
      <c r="N7" s="70"/>
      <c r="O7" s="70"/>
      <c r="P7" s="70"/>
      <c r="Q7" s="70"/>
      <c r="R7" s="70"/>
      <c r="S7" s="70"/>
      <c r="T7" s="70"/>
      <c r="U7" s="70"/>
    </row>
    <row r="8" spans="1:21" ht="67.5" x14ac:dyDescent="0.25">
      <c r="A8" s="86" t="s">
        <v>201</v>
      </c>
      <c r="B8" s="35" t="s">
        <v>202</v>
      </c>
      <c r="C8" s="37" t="s">
        <v>203</v>
      </c>
      <c r="D8" s="30" t="s">
        <v>204</v>
      </c>
      <c r="E8" s="70"/>
      <c r="F8" s="70"/>
      <c r="G8" s="70"/>
      <c r="H8" s="70"/>
      <c r="I8" s="70"/>
      <c r="J8" s="70"/>
      <c r="K8" s="70"/>
      <c r="L8" s="70"/>
      <c r="M8" s="70"/>
      <c r="N8" s="70"/>
      <c r="O8" s="70"/>
      <c r="P8" s="70"/>
      <c r="Q8" s="70"/>
      <c r="R8" s="70"/>
      <c r="S8" s="70"/>
      <c r="T8" s="70"/>
      <c r="U8" s="70"/>
    </row>
    <row r="9" spans="1:21" ht="20.25" x14ac:dyDescent="0.25">
      <c r="A9" s="86"/>
      <c r="B9" s="86"/>
      <c r="C9" s="88"/>
      <c r="D9" s="88"/>
      <c r="E9" s="70"/>
      <c r="F9" s="70"/>
      <c r="G9" s="70"/>
      <c r="H9" s="70"/>
      <c r="I9" s="70"/>
      <c r="J9" s="70"/>
      <c r="K9" s="70"/>
      <c r="L9" s="70"/>
      <c r="M9" s="70"/>
      <c r="N9" s="70"/>
      <c r="O9" s="70"/>
      <c r="P9" s="70"/>
      <c r="Q9" s="70"/>
      <c r="R9" s="70"/>
      <c r="S9" s="70"/>
      <c r="T9" s="70"/>
      <c r="U9" s="70"/>
    </row>
    <row r="10" spans="1:21" ht="16.5" x14ac:dyDescent="0.25">
      <c r="A10" s="86"/>
      <c r="B10" s="89"/>
      <c r="C10" s="89"/>
      <c r="D10" s="89"/>
      <c r="E10" s="70"/>
      <c r="F10" s="70"/>
      <c r="G10" s="70"/>
      <c r="H10" s="70"/>
      <c r="I10" s="70"/>
      <c r="J10" s="70"/>
      <c r="K10" s="70"/>
      <c r="L10" s="70"/>
      <c r="M10" s="70"/>
      <c r="N10" s="70"/>
      <c r="O10" s="70"/>
      <c r="P10" s="70"/>
      <c r="Q10" s="70"/>
      <c r="R10" s="70"/>
      <c r="S10" s="70"/>
      <c r="T10" s="70"/>
      <c r="U10" s="70"/>
    </row>
    <row r="11" spans="1:21" x14ac:dyDescent="0.25">
      <c r="A11" s="86"/>
      <c r="B11" s="86" t="s">
        <v>205</v>
      </c>
      <c r="C11" s="86" t="s">
        <v>206</v>
      </c>
      <c r="D11" s="86" t="s">
        <v>207</v>
      </c>
      <c r="E11" s="70"/>
      <c r="F11" s="70"/>
      <c r="G11" s="70"/>
      <c r="H11" s="70"/>
      <c r="I11" s="70"/>
      <c r="J11" s="70"/>
      <c r="K11" s="70"/>
      <c r="L11" s="70"/>
      <c r="M11" s="70"/>
      <c r="N11" s="70"/>
      <c r="O11" s="70"/>
      <c r="P11" s="70"/>
      <c r="Q11" s="70"/>
      <c r="R11" s="70"/>
      <c r="S11" s="70"/>
      <c r="T11" s="70"/>
      <c r="U11" s="70"/>
    </row>
    <row r="12" spans="1:21" x14ac:dyDescent="0.25">
      <c r="A12" s="86"/>
      <c r="B12" s="86" t="s">
        <v>208</v>
      </c>
      <c r="C12" s="86" t="s">
        <v>115</v>
      </c>
      <c r="D12" s="86" t="s">
        <v>126</v>
      </c>
      <c r="E12" s="70"/>
      <c r="F12" s="70"/>
      <c r="G12" s="70"/>
      <c r="H12" s="70"/>
      <c r="I12" s="70"/>
      <c r="J12" s="70"/>
      <c r="K12" s="70"/>
      <c r="L12" s="70"/>
      <c r="M12" s="70"/>
      <c r="N12" s="70"/>
      <c r="O12" s="70"/>
      <c r="P12" s="70"/>
      <c r="Q12" s="70"/>
      <c r="R12" s="70"/>
      <c r="S12" s="70"/>
      <c r="T12" s="70"/>
      <c r="U12" s="70"/>
    </row>
    <row r="13" spans="1:21" x14ac:dyDescent="0.25">
      <c r="A13" s="86"/>
      <c r="B13" s="86"/>
      <c r="C13" s="86" t="s">
        <v>209</v>
      </c>
      <c r="D13" s="86" t="s">
        <v>210</v>
      </c>
      <c r="E13" s="70"/>
      <c r="F13" s="70"/>
      <c r="G13" s="70"/>
      <c r="H13" s="70"/>
      <c r="I13" s="70"/>
      <c r="J13" s="70"/>
      <c r="K13" s="70"/>
      <c r="L13" s="70"/>
      <c r="M13" s="70"/>
      <c r="N13" s="70"/>
      <c r="O13" s="70"/>
      <c r="P13" s="70"/>
      <c r="Q13" s="70"/>
      <c r="R13" s="70"/>
      <c r="S13" s="70"/>
      <c r="T13" s="70"/>
      <c r="U13" s="70"/>
    </row>
    <row r="14" spans="1:21" x14ac:dyDescent="0.25">
      <c r="A14" s="86"/>
      <c r="B14" s="86"/>
      <c r="C14" s="86" t="s">
        <v>211</v>
      </c>
      <c r="D14" s="86" t="s">
        <v>212</v>
      </c>
      <c r="E14" s="70"/>
      <c r="F14" s="70"/>
      <c r="G14" s="70"/>
      <c r="H14" s="70"/>
      <c r="I14" s="70"/>
      <c r="J14" s="70"/>
      <c r="K14" s="70"/>
      <c r="L14" s="70"/>
      <c r="M14" s="70"/>
      <c r="N14" s="70"/>
      <c r="O14" s="70"/>
      <c r="P14" s="70"/>
      <c r="Q14" s="70"/>
      <c r="R14" s="70"/>
      <c r="S14" s="70"/>
      <c r="T14" s="70"/>
      <c r="U14" s="70"/>
    </row>
    <row r="15" spans="1:21" x14ac:dyDescent="0.25">
      <c r="A15" s="86"/>
      <c r="B15" s="86"/>
      <c r="C15" s="86" t="s">
        <v>213</v>
      </c>
      <c r="D15" s="86" t="s">
        <v>214</v>
      </c>
      <c r="E15" s="70"/>
      <c r="F15" s="70"/>
      <c r="G15" s="70"/>
      <c r="H15" s="70"/>
      <c r="I15" s="70"/>
      <c r="J15" s="70"/>
      <c r="K15" s="70"/>
      <c r="L15" s="70"/>
      <c r="M15" s="70"/>
      <c r="N15" s="70"/>
      <c r="O15" s="70"/>
      <c r="P15" s="70"/>
      <c r="Q15" s="70"/>
      <c r="R15" s="70"/>
      <c r="S15" s="70"/>
      <c r="T15" s="70"/>
      <c r="U15" s="70"/>
    </row>
    <row r="16" spans="1:21" x14ac:dyDescent="0.25">
      <c r="A16" s="86"/>
      <c r="B16" s="86"/>
      <c r="C16" s="86"/>
      <c r="D16" s="86"/>
      <c r="E16" s="70"/>
      <c r="F16" s="70"/>
      <c r="G16" s="70"/>
      <c r="H16" s="70"/>
      <c r="I16" s="70"/>
      <c r="J16" s="70"/>
      <c r="K16" s="70"/>
      <c r="L16" s="70"/>
      <c r="M16" s="70"/>
      <c r="N16" s="70"/>
      <c r="O16" s="70"/>
    </row>
    <row r="17" spans="1:15" x14ac:dyDescent="0.25">
      <c r="A17" s="86"/>
      <c r="B17" s="86"/>
      <c r="C17" s="86"/>
      <c r="D17" s="86"/>
      <c r="E17" s="70"/>
      <c r="F17" s="70"/>
      <c r="G17" s="70"/>
      <c r="H17" s="70"/>
      <c r="I17" s="70"/>
      <c r="J17" s="70"/>
      <c r="K17" s="70"/>
      <c r="L17" s="70"/>
      <c r="M17" s="70"/>
      <c r="N17" s="70"/>
      <c r="O17" s="70"/>
    </row>
    <row r="18" spans="1:15" x14ac:dyDescent="0.25">
      <c r="A18" s="86"/>
      <c r="B18" s="90"/>
      <c r="C18" s="90"/>
      <c r="D18" s="90"/>
      <c r="E18" s="70"/>
      <c r="F18" s="70"/>
      <c r="G18" s="70"/>
      <c r="H18" s="70"/>
      <c r="I18" s="70"/>
      <c r="J18" s="70"/>
      <c r="K18" s="70"/>
      <c r="L18" s="70"/>
      <c r="M18" s="70"/>
      <c r="N18" s="70"/>
      <c r="O18" s="70"/>
    </row>
    <row r="19" spans="1:15" x14ac:dyDescent="0.25">
      <c r="A19" s="86"/>
      <c r="B19" s="90"/>
      <c r="C19" s="90"/>
      <c r="D19" s="90"/>
      <c r="E19" s="70"/>
      <c r="F19" s="70"/>
      <c r="G19" s="70"/>
      <c r="H19" s="70"/>
      <c r="I19" s="70"/>
      <c r="J19" s="70"/>
      <c r="K19" s="70"/>
      <c r="L19" s="70"/>
      <c r="M19" s="70"/>
      <c r="N19" s="70"/>
      <c r="O19" s="70"/>
    </row>
    <row r="20" spans="1:15" x14ac:dyDescent="0.25">
      <c r="A20" s="86"/>
      <c r="B20" s="90"/>
      <c r="C20" s="90"/>
      <c r="D20" s="90"/>
      <c r="E20" s="70"/>
      <c r="F20" s="70"/>
      <c r="G20" s="70"/>
      <c r="H20" s="70"/>
      <c r="I20" s="70"/>
      <c r="J20" s="70"/>
      <c r="K20" s="70"/>
      <c r="L20" s="70"/>
      <c r="M20" s="70"/>
      <c r="N20" s="70"/>
      <c r="O20" s="70"/>
    </row>
    <row r="21" spans="1:15" x14ac:dyDescent="0.25">
      <c r="A21" s="86"/>
      <c r="B21" s="90"/>
      <c r="C21" s="90"/>
      <c r="D21" s="90"/>
      <c r="E21" s="70"/>
      <c r="F21" s="70"/>
      <c r="G21" s="70"/>
      <c r="H21" s="70"/>
      <c r="I21" s="70"/>
      <c r="J21" s="70"/>
      <c r="K21" s="70"/>
      <c r="L21" s="70"/>
      <c r="M21" s="70"/>
      <c r="N21" s="70"/>
      <c r="O21" s="70"/>
    </row>
    <row r="22" spans="1:15" ht="20.25" x14ac:dyDescent="0.25">
      <c r="A22" s="86"/>
      <c r="B22" s="86"/>
      <c r="C22" s="88"/>
      <c r="D22" s="88"/>
      <c r="E22" s="70"/>
      <c r="F22" s="70"/>
      <c r="G22" s="70"/>
      <c r="H22" s="70"/>
      <c r="I22" s="70"/>
      <c r="J22" s="70"/>
      <c r="K22" s="70"/>
      <c r="L22" s="70"/>
      <c r="M22" s="70"/>
      <c r="N22" s="70"/>
      <c r="O22" s="70"/>
    </row>
    <row r="23" spans="1:15" ht="20.25" x14ac:dyDescent="0.25">
      <c r="A23" s="86"/>
      <c r="B23" s="86"/>
      <c r="C23" s="88"/>
      <c r="D23" s="88"/>
      <c r="E23" s="70"/>
      <c r="F23" s="70"/>
      <c r="G23" s="70"/>
      <c r="H23" s="70"/>
      <c r="I23" s="70"/>
      <c r="J23" s="70"/>
      <c r="K23" s="70"/>
      <c r="L23" s="70"/>
      <c r="M23" s="70"/>
      <c r="N23" s="70"/>
      <c r="O23" s="70"/>
    </row>
    <row r="24" spans="1:15" ht="20.25" x14ac:dyDescent="0.25">
      <c r="A24" s="86"/>
      <c r="B24" s="86"/>
      <c r="C24" s="88"/>
      <c r="D24" s="88"/>
      <c r="E24" s="70"/>
      <c r="F24" s="70"/>
      <c r="G24" s="70"/>
      <c r="H24" s="70"/>
      <c r="I24" s="70"/>
      <c r="J24" s="70"/>
      <c r="K24" s="70"/>
      <c r="L24" s="70"/>
      <c r="M24" s="70"/>
      <c r="N24" s="70"/>
      <c r="O24" s="70"/>
    </row>
    <row r="25" spans="1:15" ht="20.25" x14ac:dyDescent="0.25">
      <c r="A25" s="86"/>
      <c r="B25" s="86"/>
      <c r="C25" s="88"/>
      <c r="D25" s="88"/>
      <c r="E25" s="70"/>
      <c r="F25" s="70"/>
      <c r="G25" s="70"/>
      <c r="H25" s="70"/>
      <c r="I25" s="70"/>
      <c r="J25" s="70"/>
      <c r="K25" s="70"/>
      <c r="L25" s="70"/>
      <c r="M25" s="70"/>
      <c r="N25" s="70"/>
      <c r="O25" s="70"/>
    </row>
    <row r="26" spans="1:15" ht="20.25" x14ac:dyDescent="0.25">
      <c r="A26" s="86"/>
      <c r="B26" s="86"/>
      <c r="C26" s="88"/>
      <c r="D26" s="88"/>
      <c r="E26" s="70"/>
      <c r="F26" s="70"/>
      <c r="G26" s="70"/>
      <c r="H26" s="70"/>
      <c r="I26" s="70"/>
      <c r="J26" s="70"/>
      <c r="K26" s="70"/>
      <c r="L26" s="70"/>
      <c r="M26" s="70"/>
      <c r="N26" s="70"/>
      <c r="O26" s="70"/>
    </row>
    <row r="27" spans="1:15" ht="20.25" x14ac:dyDescent="0.25">
      <c r="A27" s="86"/>
      <c r="B27" s="86"/>
      <c r="C27" s="88"/>
      <c r="D27" s="88"/>
      <c r="E27" s="70"/>
      <c r="F27" s="70"/>
      <c r="G27" s="70"/>
      <c r="H27" s="70"/>
      <c r="I27" s="70"/>
      <c r="J27" s="70"/>
      <c r="K27" s="70"/>
      <c r="L27" s="70"/>
      <c r="M27" s="70"/>
      <c r="N27" s="70"/>
      <c r="O27" s="70"/>
    </row>
    <row r="28" spans="1:15" ht="20.25" x14ac:dyDescent="0.25">
      <c r="A28" s="86"/>
      <c r="B28" s="86"/>
      <c r="C28" s="88"/>
      <c r="D28" s="88"/>
      <c r="E28" s="70"/>
      <c r="F28" s="70"/>
      <c r="G28" s="70"/>
      <c r="H28" s="70"/>
      <c r="I28" s="70"/>
      <c r="J28" s="70"/>
      <c r="K28" s="70"/>
      <c r="L28" s="70"/>
      <c r="M28" s="70"/>
      <c r="N28" s="70"/>
      <c r="O28" s="70"/>
    </row>
    <row r="29" spans="1:15" ht="20.25" x14ac:dyDescent="0.25">
      <c r="A29" s="86"/>
      <c r="B29" s="86"/>
      <c r="C29" s="88"/>
      <c r="D29" s="88"/>
      <c r="E29" s="70"/>
      <c r="F29" s="70"/>
      <c r="G29" s="70"/>
      <c r="H29" s="70"/>
      <c r="I29" s="70"/>
      <c r="J29" s="70"/>
      <c r="K29" s="70"/>
      <c r="L29" s="70"/>
      <c r="M29" s="70"/>
      <c r="N29" s="70"/>
      <c r="O29" s="70"/>
    </row>
    <row r="30" spans="1:15" ht="20.25" x14ac:dyDescent="0.25">
      <c r="A30" s="86"/>
      <c r="B30" s="86"/>
      <c r="C30" s="88"/>
      <c r="D30" s="88"/>
      <c r="E30" s="70"/>
      <c r="F30" s="70"/>
      <c r="G30" s="70"/>
      <c r="H30" s="70"/>
      <c r="I30" s="70"/>
      <c r="J30" s="70"/>
      <c r="K30" s="70"/>
      <c r="L30" s="70"/>
      <c r="M30" s="70"/>
      <c r="N30" s="70"/>
      <c r="O30" s="70"/>
    </row>
    <row r="31" spans="1:15" ht="20.25" x14ac:dyDescent="0.25">
      <c r="A31" s="86"/>
      <c r="B31" s="86"/>
      <c r="C31" s="88"/>
      <c r="D31" s="88"/>
      <c r="E31" s="70"/>
      <c r="F31" s="70"/>
      <c r="G31" s="70"/>
      <c r="H31" s="70"/>
      <c r="I31" s="70"/>
      <c r="J31" s="70"/>
      <c r="K31" s="70"/>
      <c r="L31" s="70"/>
      <c r="M31" s="70"/>
      <c r="N31" s="70"/>
      <c r="O31" s="70"/>
    </row>
    <row r="32" spans="1:15" ht="20.25" x14ac:dyDescent="0.25">
      <c r="A32" s="86"/>
      <c r="B32" s="86"/>
      <c r="C32" s="88"/>
      <c r="D32" s="88"/>
      <c r="E32" s="70"/>
      <c r="F32" s="70"/>
      <c r="G32" s="70"/>
      <c r="H32" s="70"/>
      <c r="I32" s="70"/>
      <c r="J32" s="70"/>
      <c r="K32" s="70"/>
      <c r="L32" s="70"/>
      <c r="M32" s="70"/>
      <c r="N32" s="70"/>
      <c r="O32" s="70"/>
    </row>
    <row r="33" spans="1:15" ht="20.25" x14ac:dyDescent="0.25">
      <c r="A33" s="86"/>
      <c r="B33" s="86"/>
      <c r="C33" s="88"/>
      <c r="D33" s="88"/>
      <c r="E33" s="70"/>
      <c r="F33" s="70"/>
      <c r="G33" s="70"/>
      <c r="H33" s="70"/>
      <c r="I33" s="70"/>
      <c r="J33" s="70"/>
      <c r="K33" s="70"/>
      <c r="L33" s="70"/>
      <c r="M33" s="70"/>
      <c r="N33" s="70"/>
      <c r="O33" s="70"/>
    </row>
    <row r="34" spans="1:15" ht="20.25" x14ac:dyDescent="0.25">
      <c r="A34" s="86"/>
      <c r="B34" s="86"/>
      <c r="C34" s="88"/>
      <c r="D34" s="88"/>
      <c r="E34" s="70"/>
      <c r="F34" s="70"/>
      <c r="G34" s="70"/>
      <c r="H34" s="70"/>
      <c r="I34" s="70"/>
      <c r="J34" s="70"/>
      <c r="K34" s="70"/>
      <c r="L34" s="70"/>
      <c r="M34" s="70"/>
      <c r="N34" s="70"/>
      <c r="O34" s="70"/>
    </row>
    <row r="35" spans="1:15" ht="20.25" x14ac:dyDescent="0.25">
      <c r="A35" s="86"/>
      <c r="B35" s="86"/>
      <c r="C35" s="88"/>
      <c r="D35" s="88"/>
      <c r="E35" s="70"/>
      <c r="F35" s="70"/>
      <c r="G35" s="70"/>
      <c r="H35" s="70"/>
      <c r="I35" s="70"/>
      <c r="J35" s="70"/>
      <c r="K35" s="70"/>
      <c r="L35" s="70"/>
      <c r="M35" s="70"/>
      <c r="N35" s="70"/>
      <c r="O35" s="70"/>
    </row>
    <row r="36" spans="1:15" ht="20.25" x14ac:dyDescent="0.25">
      <c r="A36" s="86"/>
      <c r="B36" s="86"/>
      <c r="C36" s="88"/>
      <c r="D36" s="88"/>
      <c r="E36" s="70"/>
      <c r="F36" s="70"/>
      <c r="G36" s="70"/>
      <c r="H36" s="70"/>
      <c r="I36" s="70"/>
      <c r="J36" s="70"/>
      <c r="K36" s="70"/>
      <c r="L36" s="70"/>
      <c r="M36" s="70"/>
      <c r="N36" s="70"/>
      <c r="O36" s="70"/>
    </row>
    <row r="37" spans="1:15" ht="20.25" x14ac:dyDescent="0.25">
      <c r="A37" s="86"/>
      <c r="B37" s="86"/>
      <c r="C37" s="88"/>
      <c r="D37" s="88"/>
      <c r="E37" s="70"/>
      <c r="F37" s="70"/>
      <c r="G37" s="70"/>
      <c r="H37" s="70"/>
      <c r="I37" s="70"/>
      <c r="J37" s="70"/>
      <c r="K37" s="70"/>
      <c r="L37" s="70"/>
      <c r="M37" s="70"/>
      <c r="N37" s="70"/>
      <c r="O37" s="70"/>
    </row>
    <row r="38" spans="1:15" ht="20.25" x14ac:dyDescent="0.25">
      <c r="A38" s="86"/>
      <c r="B38" s="86"/>
      <c r="C38" s="88"/>
      <c r="D38" s="88"/>
      <c r="E38" s="70"/>
      <c r="F38" s="70"/>
      <c r="G38" s="70"/>
      <c r="H38" s="70"/>
      <c r="I38" s="70"/>
      <c r="J38" s="70"/>
      <c r="K38" s="70"/>
      <c r="L38" s="70"/>
      <c r="M38" s="70"/>
      <c r="N38" s="70"/>
      <c r="O38" s="70"/>
    </row>
    <row r="39" spans="1:15" ht="20.25" x14ac:dyDescent="0.25">
      <c r="A39" s="86"/>
      <c r="B39" s="86"/>
      <c r="C39" s="88"/>
      <c r="D39" s="88"/>
      <c r="E39" s="70"/>
      <c r="F39" s="70"/>
      <c r="G39" s="70"/>
      <c r="H39" s="70"/>
      <c r="I39" s="70"/>
      <c r="J39" s="70"/>
      <c r="K39" s="70"/>
      <c r="L39" s="70"/>
      <c r="M39" s="70"/>
      <c r="N39" s="70"/>
      <c r="O39" s="70"/>
    </row>
    <row r="40" spans="1:15" ht="20.25" x14ac:dyDescent="0.25">
      <c r="A40" s="86"/>
      <c r="B40" s="86"/>
      <c r="C40" s="88"/>
      <c r="D40" s="88"/>
      <c r="E40" s="70"/>
      <c r="F40" s="70"/>
      <c r="G40" s="70"/>
      <c r="H40" s="70"/>
      <c r="I40" s="70"/>
      <c r="J40" s="70"/>
      <c r="K40" s="70"/>
      <c r="L40" s="70"/>
      <c r="M40" s="70"/>
      <c r="N40" s="70"/>
      <c r="O40" s="70"/>
    </row>
    <row r="41" spans="1:15" ht="20.25" x14ac:dyDescent="0.25">
      <c r="A41" s="86"/>
      <c r="B41" s="86"/>
      <c r="C41" s="88"/>
      <c r="D41" s="88"/>
      <c r="E41" s="70"/>
      <c r="F41" s="70"/>
      <c r="G41" s="70"/>
      <c r="H41" s="70"/>
      <c r="I41" s="70"/>
      <c r="J41" s="70"/>
      <c r="K41" s="70"/>
      <c r="L41" s="70"/>
      <c r="M41" s="70"/>
      <c r="N41" s="70"/>
      <c r="O41" s="70"/>
    </row>
    <row r="42" spans="1:15" ht="20.25" x14ac:dyDescent="0.25">
      <c r="A42" s="86"/>
      <c r="B42" s="86"/>
      <c r="C42" s="88"/>
      <c r="D42" s="88"/>
      <c r="E42" s="70"/>
      <c r="F42" s="70"/>
      <c r="G42" s="70"/>
      <c r="H42" s="70"/>
      <c r="I42" s="70"/>
      <c r="J42" s="70"/>
      <c r="K42" s="70"/>
      <c r="L42" s="70"/>
      <c r="M42" s="70"/>
      <c r="N42" s="70"/>
      <c r="O42" s="70"/>
    </row>
    <row r="43" spans="1:15" ht="20.25" x14ac:dyDescent="0.25">
      <c r="A43" s="86"/>
      <c r="B43" s="86"/>
      <c r="C43" s="88"/>
      <c r="D43" s="88"/>
      <c r="E43" s="70"/>
      <c r="F43" s="70"/>
      <c r="G43" s="70"/>
      <c r="H43" s="70"/>
      <c r="I43" s="70"/>
      <c r="J43" s="70"/>
      <c r="K43" s="70"/>
      <c r="L43" s="70"/>
      <c r="M43" s="70"/>
      <c r="N43" s="70"/>
      <c r="O43" s="70"/>
    </row>
    <row r="44" spans="1:15" ht="20.25" x14ac:dyDescent="0.25">
      <c r="A44" s="86"/>
      <c r="B44" s="86"/>
      <c r="C44" s="88"/>
      <c r="D44" s="88"/>
      <c r="E44" s="70"/>
      <c r="F44" s="70"/>
      <c r="G44" s="70"/>
      <c r="H44" s="70"/>
      <c r="I44" s="70"/>
      <c r="J44" s="70"/>
      <c r="K44" s="70"/>
      <c r="L44" s="70"/>
      <c r="M44" s="70"/>
      <c r="N44" s="70"/>
      <c r="O44" s="70"/>
    </row>
    <row r="45" spans="1:15" ht="20.25" x14ac:dyDescent="0.25">
      <c r="A45" s="86"/>
      <c r="B45" s="86"/>
      <c r="C45" s="88"/>
      <c r="D45" s="88"/>
      <c r="E45" s="70"/>
      <c r="F45" s="70"/>
      <c r="G45" s="70"/>
      <c r="H45" s="70"/>
      <c r="I45" s="70"/>
      <c r="J45" s="70"/>
      <c r="K45" s="70"/>
      <c r="L45" s="70"/>
      <c r="M45" s="70"/>
      <c r="N45" s="70"/>
      <c r="O45" s="70"/>
    </row>
    <row r="46" spans="1:15" ht="20.25" x14ac:dyDescent="0.25">
      <c r="A46" s="86"/>
      <c r="B46" s="86"/>
      <c r="C46" s="88"/>
      <c r="D46" s="88"/>
      <c r="E46" s="70"/>
      <c r="F46" s="70"/>
      <c r="G46" s="70"/>
      <c r="H46" s="70"/>
      <c r="I46" s="70"/>
      <c r="J46" s="70"/>
      <c r="K46" s="70"/>
      <c r="L46" s="70"/>
      <c r="M46" s="70"/>
      <c r="N46" s="70"/>
      <c r="O46" s="70"/>
    </row>
    <row r="47" spans="1:15" ht="20.25" x14ac:dyDescent="0.25">
      <c r="A47" s="86"/>
      <c r="B47" s="86"/>
      <c r="C47" s="88"/>
      <c r="D47" s="88"/>
      <c r="E47" s="70"/>
      <c r="F47" s="70"/>
      <c r="G47" s="70"/>
      <c r="H47" s="70"/>
      <c r="I47" s="70"/>
      <c r="J47" s="70"/>
      <c r="K47" s="70"/>
      <c r="L47" s="70"/>
      <c r="M47" s="70"/>
      <c r="N47" s="70"/>
      <c r="O47" s="70"/>
    </row>
    <row r="48" spans="1:15" ht="20.25" x14ac:dyDescent="0.25">
      <c r="A48" s="86"/>
      <c r="B48" s="86"/>
      <c r="C48" s="88"/>
      <c r="D48" s="88"/>
      <c r="E48" s="70"/>
      <c r="F48" s="70"/>
      <c r="G48" s="70"/>
      <c r="H48" s="70"/>
      <c r="I48" s="70"/>
      <c r="J48" s="70"/>
      <c r="K48" s="70"/>
      <c r="L48" s="70"/>
      <c r="M48" s="70"/>
      <c r="N48" s="70"/>
      <c r="O48" s="70"/>
    </row>
    <row r="49" spans="1:15" ht="20.25" x14ac:dyDescent="0.25">
      <c r="A49" s="86"/>
      <c r="B49" s="86"/>
      <c r="C49" s="88"/>
      <c r="D49" s="88"/>
      <c r="E49" s="70"/>
      <c r="F49" s="70"/>
      <c r="G49" s="70"/>
      <c r="H49" s="70"/>
      <c r="I49" s="70"/>
      <c r="J49" s="70"/>
      <c r="K49" s="70"/>
      <c r="L49" s="70"/>
      <c r="M49" s="70"/>
      <c r="N49" s="70"/>
      <c r="O49" s="70"/>
    </row>
    <row r="50" spans="1:15" ht="20.25" x14ac:dyDescent="0.25">
      <c r="A50" s="86"/>
      <c r="B50" s="86"/>
      <c r="C50" s="88"/>
      <c r="D50" s="88"/>
      <c r="E50" s="70"/>
      <c r="F50" s="70"/>
      <c r="G50" s="70"/>
      <c r="H50" s="70"/>
      <c r="I50" s="70"/>
      <c r="J50" s="70"/>
      <c r="K50" s="70"/>
      <c r="L50" s="70"/>
      <c r="M50" s="70"/>
      <c r="N50" s="70"/>
      <c r="O50" s="70"/>
    </row>
    <row r="51" spans="1:15" ht="20.25" x14ac:dyDescent="0.25">
      <c r="A51" s="86"/>
      <c r="B51" s="86"/>
      <c r="C51" s="88"/>
      <c r="D51" s="88"/>
      <c r="E51" s="70"/>
      <c r="F51" s="70"/>
      <c r="G51" s="70"/>
      <c r="H51" s="70"/>
      <c r="I51" s="70"/>
      <c r="J51" s="70"/>
      <c r="K51" s="70"/>
      <c r="L51" s="70"/>
      <c r="M51" s="70"/>
      <c r="N51" s="70"/>
      <c r="O51" s="70"/>
    </row>
    <row r="52" spans="1:15" ht="20.25" x14ac:dyDescent="0.25">
      <c r="A52" s="86"/>
      <c r="B52" s="20"/>
      <c r="C52" s="26"/>
      <c r="D52" s="26"/>
    </row>
    <row r="53" spans="1:15" ht="20.25" x14ac:dyDescent="0.25">
      <c r="A53" s="86"/>
      <c r="B53" s="20"/>
      <c r="C53" s="26"/>
      <c r="D53" s="26"/>
    </row>
    <row r="54" spans="1:15" ht="20.25" x14ac:dyDescent="0.25">
      <c r="A54" s="86"/>
      <c r="B54" s="20"/>
      <c r="C54" s="26"/>
      <c r="D54" s="26"/>
    </row>
    <row r="55" spans="1:15" ht="20.25" x14ac:dyDescent="0.25">
      <c r="A55" s="86"/>
      <c r="B55" s="20"/>
      <c r="C55" s="26"/>
      <c r="D55" s="26"/>
    </row>
    <row r="56" spans="1:15" ht="20.25" x14ac:dyDescent="0.25">
      <c r="A56" s="86"/>
      <c r="B56" s="20"/>
      <c r="C56" s="26"/>
      <c r="D56" s="26"/>
    </row>
    <row r="57" spans="1:15" ht="20.25" x14ac:dyDescent="0.25">
      <c r="A57" s="86"/>
      <c r="B57" s="20"/>
      <c r="C57" s="26"/>
      <c r="D57" s="26"/>
    </row>
    <row r="58" spans="1:15" ht="20.25" x14ac:dyDescent="0.25">
      <c r="A58" s="86"/>
      <c r="B58" s="20"/>
      <c r="C58" s="26"/>
      <c r="D58" s="26"/>
    </row>
    <row r="59" spans="1:15" ht="20.25" x14ac:dyDescent="0.25">
      <c r="A59" s="86"/>
      <c r="B59" s="20"/>
      <c r="C59" s="26"/>
      <c r="D59" s="26"/>
    </row>
    <row r="60" spans="1:15" ht="20.25" x14ac:dyDescent="0.25">
      <c r="A60" s="86"/>
      <c r="B60" s="20"/>
      <c r="C60" s="26"/>
      <c r="D60" s="26"/>
    </row>
    <row r="61" spans="1:15" ht="20.25" x14ac:dyDescent="0.25">
      <c r="A61" s="86"/>
      <c r="B61" s="20"/>
      <c r="C61" s="26"/>
      <c r="D61" s="26"/>
    </row>
    <row r="62" spans="1:15" ht="20.25" x14ac:dyDescent="0.25">
      <c r="A62" s="86"/>
      <c r="B62" s="20"/>
      <c r="C62" s="26"/>
      <c r="D62" s="26"/>
    </row>
    <row r="63" spans="1:15" ht="20.25" x14ac:dyDescent="0.25">
      <c r="A63" s="86"/>
      <c r="B63" s="20"/>
      <c r="C63" s="26"/>
      <c r="D63" s="26"/>
    </row>
    <row r="64" spans="1:15" ht="20.25" x14ac:dyDescent="0.25">
      <c r="A64" s="86"/>
      <c r="B64" s="20"/>
      <c r="C64" s="26"/>
      <c r="D64" s="26"/>
    </row>
    <row r="65" spans="1:4" ht="20.25" x14ac:dyDescent="0.25">
      <c r="A65" s="86"/>
      <c r="B65" s="20"/>
      <c r="C65" s="26"/>
      <c r="D65" s="26"/>
    </row>
    <row r="66" spans="1:4" ht="20.25" x14ac:dyDescent="0.25">
      <c r="A66" s="86"/>
      <c r="B66" s="20"/>
      <c r="C66" s="26"/>
      <c r="D66" s="26"/>
    </row>
    <row r="67" spans="1:4" ht="20.25" x14ac:dyDescent="0.25">
      <c r="A67" s="86"/>
      <c r="B67" s="20"/>
      <c r="C67" s="26"/>
      <c r="D67" s="26"/>
    </row>
    <row r="68" spans="1:4" ht="20.25" x14ac:dyDescent="0.25">
      <c r="A68" s="86"/>
      <c r="B68" s="20"/>
      <c r="C68" s="26"/>
      <c r="D68" s="26"/>
    </row>
    <row r="69" spans="1:4" ht="20.25" x14ac:dyDescent="0.25">
      <c r="A69" s="86"/>
      <c r="B69" s="20"/>
      <c r="C69" s="26"/>
      <c r="D69" s="26"/>
    </row>
    <row r="70" spans="1:4" ht="20.25" x14ac:dyDescent="0.25">
      <c r="A70" s="86"/>
      <c r="B70" s="20"/>
      <c r="C70" s="26"/>
      <c r="D70" s="26"/>
    </row>
    <row r="71" spans="1:4" ht="20.25" x14ac:dyDescent="0.25">
      <c r="A71" s="86"/>
      <c r="B71" s="20"/>
      <c r="C71" s="26"/>
      <c r="D71" s="26"/>
    </row>
    <row r="72" spans="1:4" ht="20.25" x14ac:dyDescent="0.25">
      <c r="A72" s="86"/>
      <c r="B72" s="20"/>
      <c r="C72" s="26"/>
      <c r="D72" s="26"/>
    </row>
    <row r="73" spans="1:4" ht="20.25" x14ac:dyDescent="0.25">
      <c r="A73" s="86"/>
      <c r="B73" s="20"/>
      <c r="C73" s="26"/>
      <c r="D73" s="26"/>
    </row>
    <row r="74" spans="1:4" ht="20.25" x14ac:dyDescent="0.25">
      <c r="A74" s="86"/>
      <c r="B74" s="20"/>
      <c r="C74" s="26"/>
      <c r="D74" s="26"/>
    </row>
    <row r="75" spans="1:4" ht="20.25" x14ac:dyDescent="0.25">
      <c r="A75" s="86"/>
      <c r="B75" s="20"/>
      <c r="C75" s="26"/>
      <c r="D75" s="26"/>
    </row>
    <row r="76" spans="1:4" ht="20.25" x14ac:dyDescent="0.25">
      <c r="A76" s="86"/>
      <c r="B76" s="20"/>
      <c r="C76" s="26"/>
      <c r="D76" s="26"/>
    </row>
    <row r="77" spans="1:4" ht="20.25" x14ac:dyDescent="0.25">
      <c r="A77" s="86"/>
      <c r="B77" s="20"/>
      <c r="C77" s="26"/>
      <c r="D77" s="26"/>
    </row>
    <row r="78" spans="1:4" ht="20.25" x14ac:dyDescent="0.25">
      <c r="A78" s="86"/>
      <c r="B78" s="20"/>
      <c r="C78" s="26"/>
      <c r="D78" s="26"/>
    </row>
    <row r="79" spans="1:4" ht="20.25" x14ac:dyDescent="0.25">
      <c r="A79" s="86"/>
      <c r="B79" s="20"/>
      <c r="C79" s="26"/>
      <c r="D79" s="26"/>
    </row>
    <row r="80" spans="1:4" ht="20.25" x14ac:dyDescent="0.25">
      <c r="A80" s="86"/>
      <c r="B80" s="20"/>
      <c r="C80" s="26"/>
      <c r="D80" s="26"/>
    </row>
    <row r="81" spans="1:4" ht="20.25" x14ac:dyDescent="0.25">
      <c r="A81" s="86"/>
      <c r="B81" s="20"/>
      <c r="C81" s="26"/>
      <c r="D81" s="26"/>
    </row>
    <row r="82" spans="1:4" ht="20.25" x14ac:dyDescent="0.25">
      <c r="A82" s="86"/>
      <c r="B82" s="20"/>
      <c r="C82" s="26"/>
      <c r="D82" s="26"/>
    </row>
    <row r="83" spans="1:4" ht="20.25" x14ac:dyDescent="0.25">
      <c r="A83" s="86"/>
      <c r="B83" s="20"/>
      <c r="C83" s="26"/>
      <c r="D83" s="26"/>
    </row>
    <row r="84" spans="1:4" ht="20.25" x14ac:dyDescent="0.25">
      <c r="A84" s="86"/>
      <c r="B84" s="20"/>
      <c r="C84" s="26"/>
      <c r="D84" s="26"/>
    </row>
    <row r="85" spans="1:4" ht="20.25" x14ac:dyDescent="0.25">
      <c r="A85" s="86"/>
      <c r="B85" s="20"/>
      <c r="C85" s="26"/>
      <c r="D85" s="26"/>
    </row>
    <row r="86" spans="1:4" ht="20.25" x14ac:dyDescent="0.25">
      <c r="A86" s="86"/>
      <c r="B86" s="20"/>
      <c r="C86" s="26"/>
      <c r="D86" s="26"/>
    </row>
    <row r="87" spans="1:4" ht="20.25" x14ac:dyDescent="0.25">
      <c r="A87" s="86"/>
      <c r="B87" s="20"/>
      <c r="C87" s="26"/>
      <c r="D87" s="26"/>
    </row>
    <row r="88" spans="1:4" ht="20.25" x14ac:dyDescent="0.25">
      <c r="A88" s="86"/>
      <c r="B88" s="20"/>
      <c r="C88" s="26"/>
      <c r="D88" s="26"/>
    </row>
    <row r="89" spans="1:4" ht="20.25" x14ac:dyDescent="0.25">
      <c r="A89" s="86"/>
      <c r="B89" s="20"/>
      <c r="C89" s="26"/>
      <c r="D89" s="26"/>
    </row>
    <row r="90" spans="1:4" ht="20.25" x14ac:dyDescent="0.25">
      <c r="A90" s="86"/>
      <c r="B90" s="20"/>
      <c r="C90" s="26"/>
      <c r="D90" s="26"/>
    </row>
    <row r="91" spans="1:4" ht="20.25" x14ac:dyDescent="0.25">
      <c r="A91" s="86"/>
      <c r="B91" s="20"/>
      <c r="C91" s="26"/>
      <c r="D91" s="26"/>
    </row>
    <row r="92" spans="1:4" ht="20.25" x14ac:dyDescent="0.25">
      <c r="A92" s="86"/>
      <c r="B92" s="20"/>
      <c r="C92" s="26"/>
      <c r="D92" s="26"/>
    </row>
    <row r="93" spans="1:4" ht="20.25" x14ac:dyDescent="0.25">
      <c r="A93" s="86"/>
      <c r="B93" s="20"/>
      <c r="C93" s="26"/>
      <c r="D93" s="26"/>
    </row>
    <row r="94" spans="1:4" ht="20.25" x14ac:dyDescent="0.25">
      <c r="A94" s="86"/>
      <c r="B94" s="20"/>
      <c r="C94" s="26"/>
      <c r="D94" s="26"/>
    </row>
    <row r="95" spans="1:4" ht="20.25" x14ac:dyDescent="0.25">
      <c r="A95" s="86"/>
      <c r="B95" s="20"/>
      <c r="C95" s="26"/>
      <c r="D95" s="26"/>
    </row>
    <row r="96" spans="1:4" ht="20.25" x14ac:dyDescent="0.25">
      <c r="A96" s="86"/>
      <c r="B96" s="20"/>
      <c r="C96" s="26"/>
      <c r="D96" s="26"/>
    </row>
    <row r="97" spans="1:4" ht="20.25" x14ac:dyDescent="0.25">
      <c r="A97" s="86"/>
      <c r="B97" s="20"/>
      <c r="C97" s="26"/>
      <c r="D97" s="26"/>
    </row>
    <row r="98" spans="1:4" ht="20.25" x14ac:dyDescent="0.25">
      <c r="A98" s="86"/>
      <c r="B98" s="20"/>
      <c r="C98" s="26"/>
      <c r="D98" s="26"/>
    </row>
    <row r="99" spans="1:4" ht="20.25" x14ac:dyDescent="0.25">
      <c r="A99" s="86"/>
      <c r="B99" s="20"/>
      <c r="C99" s="26"/>
      <c r="D99" s="26"/>
    </row>
    <row r="100" spans="1:4" ht="20.25" x14ac:dyDescent="0.25">
      <c r="A100" s="86"/>
      <c r="B100" s="20"/>
      <c r="C100" s="26"/>
      <c r="D100" s="26"/>
    </row>
    <row r="101" spans="1:4" ht="20.25" x14ac:dyDescent="0.25">
      <c r="A101" s="86"/>
      <c r="B101" s="20"/>
      <c r="C101" s="26"/>
      <c r="D101" s="26"/>
    </row>
    <row r="102" spans="1:4" ht="20.25" x14ac:dyDescent="0.25">
      <c r="A102" s="86"/>
      <c r="B102" s="20"/>
      <c r="C102" s="26"/>
      <c r="D102" s="26"/>
    </row>
    <row r="103" spans="1:4" ht="20.25" x14ac:dyDescent="0.25">
      <c r="A103" s="86"/>
      <c r="B103" s="20"/>
      <c r="C103" s="26"/>
      <c r="D103" s="26"/>
    </row>
    <row r="104" spans="1:4" ht="20.25" x14ac:dyDescent="0.25">
      <c r="A104" s="86"/>
      <c r="B104" s="20"/>
      <c r="C104" s="26"/>
      <c r="D104" s="26"/>
    </row>
    <row r="105" spans="1:4" ht="20.25" x14ac:dyDescent="0.25">
      <c r="A105" s="86"/>
      <c r="B105" s="20"/>
      <c r="C105" s="26"/>
      <c r="D105" s="26"/>
    </row>
    <row r="106" spans="1:4" ht="20.25" x14ac:dyDescent="0.25">
      <c r="A106" s="86"/>
      <c r="B106" s="20"/>
      <c r="C106" s="26"/>
      <c r="D106" s="26"/>
    </row>
    <row r="107" spans="1:4" ht="20.25" x14ac:dyDescent="0.25">
      <c r="A107" s="86"/>
      <c r="B107" s="20"/>
      <c r="C107" s="26"/>
      <c r="D107" s="26"/>
    </row>
    <row r="108" spans="1:4" ht="20.25" x14ac:dyDescent="0.25">
      <c r="A108" s="86"/>
      <c r="B108" s="20"/>
      <c r="C108" s="26"/>
      <c r="D108" s="26"/>
    </row>
    <row r="109" spans="1:4" ht="20.25" x14ac:dyDescent="0.25">
      <c r="A109" s="86"/>
      <c r="B109" s="20"/>
      <c r="C109" s="26"/>
      <c r="D109" s="26"/>
    </row>
    <row r="110" spans="1:4" ht="20.25" x14ac:dyDescent="0.25">
      <c r="A110" s="86"/>
      <c r="B110" s="20"/>
      <c r="C110" s="26"/>
      <c r="D110" s="26"/>
    </row>
    <row r="111" spans="1:4" ht="20.25" x14ac:dyDescent="0.25">
      <c r="A111" s="86"/>
      <c r="B111" s="20"/>
      <c r="C111" s="26"/>
      <c r="D111" s="26"/>
    </row>
    <row r="112" spans="1:4" ht="20.25" x14ac:dyDescent="0.25">
      <c r="A112" s="86"/>
      <c r="B112" s="20"/>
      <c r="C112" s="26"/>
      <c r="D112" s="26"/>
    </row>
    <row r="113" spans="1:4" ht="20.25" x14ac:dyDescent="0.25">
      <c r="A113" s="86"/>
      <c r="B113" s="20"/>
      <c r="C113" s="26"/>
      <c r="D113" s="26"/>
    </row>
    <row r="114" spans="1:4" ht="20.25" x14ac:dyDescent="0.25">
      <c r="A114" s="86"/>
      <c r="B114" s="20"/>
      <c r="C114" s="26"/>
      <c r="D114" s="26"/>
    </row>
    <row r="115" spans="1:4" ht="20.25" x14ac:dyDescent="0.25">
      <c r="A115" s="86"/>
      <c r="B115" s="20"/>
      <c r="C115" s="26"/>
      <c r="D115" s="26"/>
    </row>
    <row r="116" spans="1:4" ht="20.25" x14ac:dyDescent="0.25">
      <c r="A116" s="86"/>
      <c r="B116" s="20"/>
      <c r="C116" s="26"/>
      <c r="D116" s="26"/>
    </row>
    <row r="117" spans="1:4" ht="20.25" x14ac:dyDescent="0.25">
      <c r="A117" s="86"/>
      <c r="B117" s="20"/>
      <c r="C117" s="26"/>
      <c r="D117" s="26"/>
    </row>
    <row r="118" spans="1:4" ht="20.25" x14ac:dyDescent="0.25">
      <c r="A118" s="86"/>
      <c r="B118" s="20"/>
      <c r="C118" s="26"/>
      <c r="D118" s="26"/>
    </row>
    <row r="119" spans="1:4" ht="20.25" x14ac:dyDescent="0.25">
      <c r="A119" s="86"/>
      <c r="B119" s="20"/>
      <c r="C119" s="26"/>
      <c r="D119" s="26"/>
    </row>
    <row r="120" spans="1:4" ht="20.25" x14ac:dyDescent="0.25">
      <c r="A120" s="86"/>
      <c r="B120" s="20"/>
      <c r="C120" s="26"/>
      <c r="D120" s="26"/>
    </row>
    <row r="121" spans="1:4" ht="20.25" x14ac:dyDescent="0.25">
      <c r="A121" s="86"/>
      <c r="B121" s="20"/>
      <c r="C121" s="26"/>
      <c r="D121" s="26"/>
    </row>
    <row r="122" spans="1:4" ht="20.25" x14ac:dyDescent="0.25">
      <c r="A122" s="86"/>
      <c r="B122" s="20"/>
      <c r="C122" s="26"/>
      <c r="D122" s="26"/>
    </row>
    <row r="123" spans="1:4" ht="20.25" x14ac:dyDescent="0.25">
      <c r="A123" s="86"/>
      <c r="B123" s="20"/>
      <c r="C123" s="26"/>
      <c r="D123" s="26"/>
    </row>
    <row r="124" spans="1:4" ht="20.25" x14ac:dyDescent="0.25">
      <c r="A124" s="86"/>
      <c r="B124" s="20"/>
      <c r="C124" s="26"/>
      <c r="D124" s="26"/>
    </row>
    <row r="125" spans="1:4" ht="20.25" x14ac:dyDescent="0.25">
      <c r="A125" s="86"/>
      <c r="B125" s="20"/>
      <c r="C125" s="26"/>
      <c r="D125" s="26"/>
    </row>
    <row r="126" spans="1:4" ht="20.25" x14ac:dyDescent="0.25">
      <c r="A126" s="86"/>
      <c r="B126" s="20"/>
      <c r="C126" s="26"/>
      <c r="D126" s="26"/>
    </row>
    <row r="127" spans="1:4" ht="20.25" x14ac:dyDescent="0.25">
      <c r="A127" s="86"/>
      <c r="B127" s="20"/>
      <c r="C127" s="26"/>
      <c r="D127" s="26"/>
    </row>
    <row r="128" spans="1:4" ht="20.25" x14ac:dyDescent="0.25">
      <c r="A128" s="86"/>
      <c r="B128" s="20"/>
      <c r="C128" s="26"/>
      <c r="D128" s="26"/>
    </row>
    <row r="129" spans="1:4" ht="20.25" x14ac:dyDescent="0.25">
      <c r="A129" s="86"/>
      <c r="B129" s="20"/>
      <c r="C129" s="26"/>
      <c r="D129" s="26"/>
    </row>
    <row r="130" spans="1:4" ht="20.25" x14ac:dyDescent="0.25">
      <c r="A130" s="86"/>
      <c r="B130" s="20"/>
      <c r="C130" s="26"/>
      <c r="D130" s="26"/>
    </row>
    <row r="131" spans="1:4" ht="20.25" x14ac:dyDescent="0.25">
      <c r="A131" s="86"/>
      <c r="B131" s="20"/>
      <c r="C131" s="26"/>
      <c r="D131" s="26"/>
    </row>
    <row r="132" spans="1:4" ht="20.25" x14ac:dyDescent="0.25">
      <c r="A132" s="86"/>
      <c r="B132" s="20"/>
      <c r="C132" s="26"/>
      <c r="D132" s="26"/>
    </row>
    <row r="133" spans="1:4" ht="20.25" x14ac:dyDescent="0.25">
      <c r="A133" s="86"/>
      <c r="B133" s="20"/>
      <c r="C133" s="26"/>
      <c r="D133" s="26"/>
    </row>
    <row r="134" spans="1:4" ht="20.25" x14ac:dyDescent="0.25">
      <c r="A134" s="86"/>
      <c r="B134" s="20"/>
      <c r="C134" s="26"/>
      <c r="D134" s="26"/>
    </row>
    <row r="135" spans="1:4" ht="20.25" x14ac:dyDescent="0.25">
      <c r="A135" s="86"/>
      <c r="B135" s="20"/>
      <c r="C135" s="26"/>
      <c r="D135" s="26"/>
    </row>
    <row r="136" spans="1:4" ht="20.25" x14ac:dyDescent="0.25">
      <c r="A136" s="86"/>
      <c r="B136" s="20"/>
      <c r="C136" s="26"/>
      <c r="D136" s="26"/>
    </row>
    <row r="137" spans="1:4" ht="20.25" x14ac:dyDescent="0.25">
      <c r="A137" s="86"/>
      <c r="B137" s="20"/>
      <c r="C137" s="26"/>
      <c r="D137" s="26"/>
    </row>
    <row r="138" spans="1:4" ht="20.25" x14ac:dyDescent="0.25">
      <c r="A138" s="86"/>
      <c r="B138" s="20"/>
      <c r="C138" s="26"/>
      <c r="D138" s="26"/>
    </row>
    <row r="139" spans="1:4" ht="20.25" x14ac:dyDescent="0.25">
      <c r="A139" s="86"/>
      <c r="B139" s="20"/>
      <c r="C139" s="26"/>
      <c r="D139" s="26"/>
    </row>
    <row r="140" spans="1:4" ht="20.25" x14ac:dyDescent="0.25">
      <c r="A140" s="86"/>
      <c r="B140" s="20"/>
      <c r="C140" s="26"/>
      <c r="D140" s="26"/>
    </row>
    <row r="141" spans="1:4" ht="20.25" x14ac:dyDescent="0.25">
      <c r="A141" s="86"/>
      <c r="B141" s="20"/>
      <c r="C141" s="26"/>
      <c r="D141" s="26"/>
    </row>
    <row r="142" spans="1:4" ht="20.25" x14ac:dyDescent="0.25">
      <c r="A142" s="86"/>
      <c r="B142" s="20"/>
      <c r="C142" s="26"/>
      <c r="D142" s="26"/>
    </row>
    <row r="143" spans="1:4" ht="20.25" x14ac:dyDescent="0.25">
      <c r="A143" s="86"/>
      <c r="B143" s="20"/>
      <c r="C143" s="26"/>
      <c r="D143" s="26"/>
    </row>
    <row r="144" spans="1:4" ht="20.25" x14ac:dyDescent="0.25">
      <c r="A144" s="86"/>
      <c r="B144" s="20"/>
      <c r="C144" s="26"/>
      <c r="D144" s="26"/>
    </row>
    <row r="145" spans="1:4" ht="20.25" x14ac:dyDescent="0.25">
      <c r="A145" s="86"/>
      <c r="B145" s="20"/>
      <c r="C145" s="26"/>
      <c r="D145" s="26"/>
    </row>
    <row r="146" spans="1:4" ht="20.25" x14ac:dyDescent="0.25">
      <c r="A146" s="86"/>
      <c r="B146" s="20"/>
      <c r="C146" s="26"/>
      <c r="D146" s="26"/>
    </row>
    <row r="147" spans="1:4" ht="20.25" x14ac:dyDescent="0.25">
      <c r="A147" s="86"/>
      <c r="B147" s="20"/>
      <c r="C147" s="26"/>
      <c r="D147" s="26"/>
    </row>
    <row r="148" spans="1:4" ht="20.25" x14ac:dyDescent="0.25">
      <c r="A148" s="86"/>
      <c r="B148" s="20"/>
      <c r="C148" s="26"/>
      <c r="D148" s="26"/>
    </row>
    <row r="149" spans="1:4" ht="20.25" x14ac:dyDescent="0.25">
      <c r="A149" s="86"/>
      <c r="B149" s="20"/>
      <c r="C149" s="26"/>
      <c r="D149" s="26"/>
    </row>
    <row r="150" spans="1:4" ht="20.25" x14ac:dyDescent="0.25">
      <c r="A150" s="86"/>
      <c r="B150" s="20"/>
      <c r="C150" s="26"/>
      <c r="D150" s="26"/>
    </row>
    <row r="151" spans="1:4" ht="20.25" x14ac:dyDescent="0.25">
      <c r="A151" s="86"/>
      <c r="B151" s="20"/>
      <c r="C151" s="26"/>
      <c r="D151" s="26"/>
    </row>
    <row r="152" spans="1:4" ht="20.25" x14ac:dyDescent="0.25">
      <c r="A152" s="86"/>
      <c r="B152" s="20"/>
      <c r="C152" s="26"/>
      <c r="D152" s="26"/>
    </row>
    <row r="153" spans="1:4" ht="20.25" x14ac:dyDescent="0.25">
      <c r="A153" s="86"/>
      <c r="B153" s="20"/>
      <c r="C153" s="26"/>
      <c r="D153" s="26"/>
    </row>
    <row r="154" spans="1:4" ht="20.25" x14ac:dyDescent="0.25">
      <c r="A154" s="86"/>
      <c r="B154" s="20"/>
      <c r="C154" s="26"/>
      <c r="D154" s="26"/>
    </row>
    <row r="155" spans="1:4" ht="20.25" x14ac:dyDescent="0.25">
      <c r="A155" s="86"/>
      <c r="B155" s="20"/>
      <c r="C155" s="26"/>
      <c r="D155" s="26"/>
    </row>
    <row r="156" spans="1:4" ht="20.25" x14ac:dyDescent="0.25">
      <c r="A156" s="86"/>
      <c r="B156" s="20"/>
      <c r="C156" s="26"/>
      <c r="D156" s="26"/>
    </row>
    <row r="157" spans="1:4" ht="20.25" x14ac:dyDescent="0.25">
      <c r="A157" s="86"/>
      <c r="B157" s="20"/>
      <c r="C157" s="26"/>
      <c r="D157" s="26"/>
    </row>
    <row r="158" spans="1:4" ht="20.25" x14ac:dyDescent="0.25">
      <c r="A158" s="86"/>
      <c r="B158" s="20"/>
      <c r="C158" s="26"/>
      <c r="D158" s="26"/>
    </row>
    <row r="159" spans="1:4" ht="20.25" x14ac:dyDescent="0.25">
      <c r="A159" s="86"/>
      <c r="B159" s="20"/>
      <c r="C159" s="26"/>
      <c r="D159" s="26"/>
    </row>
    <row r="160" spans="1:4" ht="20.25" x14ac:dyDescent="0.25">
      <c r="A160" s="86"/>
      <c r="B160" s="20"/>
      <c r="C160" s="26"/>
      <c r="D160" s="26"/>
    </row>
    <row r="161" spans="1:4" ht="20.25" x14ac:dyDescent="0.25">
      <c r="A161" s="86"/>
      <c r="B161" s="20"/>
      <c r="C161" s="26"/>
      <c r="D161" s="26"/>
    </row>
    <row r="162" spans="1:4" ht="20.25" x14ac:dyDescent="0.25">
      <c r="A162" s="86"/>
      <c r="B162" s="20"/>
      <c r="C162" s="26"/>
      <c r="D162" s="26"/>
    </row>
    <row r="163" spans="1:4" ht="20.25" x14ac:dyDescent="0.25">
      <c r="A163" s="86"/>
      <c r="B163" s="20"/>
      <c r="C163" s="26"/>
      <c r="D163" s="26"/>
    </row>
    <row r="164" spans="1:4" ht="20.25" x14ac:dyDescent="0.25">
      <c r="A164" s="86"/>
      <c r="B164" s="20"/>
      <c r="C164" s="26"/>
      <c r="D164" s="26"/>
    </row>
    <row r="165" spans="1:4" ht="20.25" x14ac:dyDescent="0.25">
      <c r="A165" s="86"/>
      <c r="B165" s="20"/>
      <c r="C165" s="26"/>
      <c r="D165" s="26"/>
    </row>
    <row r="166" spans="1:4" ht="20.25" x14ac:dyDescent="0.25">
      <c r="A166" s="86"/>
      <c r="B166" s="20"/>
      <c r="C166" s="26"/>
      <c r="D166" s="26"/>
    </row>
    <row r="167" spans="1:4" ht="20.25" x14ac:dyDescent="0.25">
      <c r="A167" s="86"/>
      <c r="B167" s="20"/>
      <c r="C167" s="26"/>
      <c r="D167" s="26"/>
    </row>
    <row r="168" spans="1:4" ht="20.25" x14ac:dyDescent="0.25">
      <c r="A168" s="86"/>
      <c r="B168" s="20"/>
      <c r="C168" s="26"/>
      <c r="D168" s="26"/>
    </row>
    <row r="169" spans="1:4" ht="20.25" x14ac:dyDescent="0.25">
      <c r="A169" s="86"/>
      <c r="B169" s="20"/>
      <c r="C169" s="26"/>
      <c r="D169" s="26"/>
    </row>
    <row r="170" spans="1:4" ht="20.25" x14ac:dyDescent="0.25">
      <c r="A170" s="86"/>
      <c r="B170" s="20"/>
      <c r="C170" s="26"/>
      <c r="D170" s="26"/>
    </row>
    <row r="171" spans="1:4" ht="20.25" x14ac:dyDescent="0.25">
      <c r="A171" s="86"/>
      <c r="B171" s="20"/>
      <c r="C171" s="26"/>
      <c r="D171" s="26"/>
    </row>
    <row r="172" spans="1:4" ht="20.25" x14ac:dyDescent="0.25">
      <c r="A172" s="86"/>
      <c r="B172" s="20"/>
      <c r="C172" s="26"/>
      <c r="D172" s="26"/>
    </row>
    <row r="173" spans="1:4" ht="20.25" x14ac:dyDescent="0.25">
      <c r="A173" s="86"/>
      <c r="B173" s="20"/>
      <c r="C173" s="26"/>
      <c r="D173" s="26"/>
    </row>
    <row r="174" spans="1:4" ht="20.25" x14ac:dyDescent="0.25">
      <c r="A174" s="86"/>
      <c r="B174" s="20"/>
      <c r="C174" s="26"/>
      <c r="D174" s="26"/>
    </row>
    <row r="175" spans="1:4" ht="20.25" x14ac:dyDescent="0.25">
      <c r="A175" s="86"/>
      <c r="B175" s="20"/>
      <c r="C175" s="26"/>
      <c r="D175" s="26"/>
    </row>
    <row r="176" spans="1:4" ht="20.25" x14ac:dyDescent="0.25">
      <c r="A176" s="86"/>
      <c r="B176" s="20"/>
      <c r="C176" s="26"/>
      <c r="D176" s="26"/>
    </row>
    <row r="177" spans="1:4" ht="20.25" x14ac:dyDescent="0.25">
      <c r="A177" s="86"/>
      <c r="B177" s="20"/>
      <c r="C177" s="26"/>
      <c r="D177" s="26"/>
    </row>
    <row r="178" spans="1:4" ht="20.25" x14ac:dyDescent="0.25">
      <c r="A178" s="86"/>
      <c r="B178" s="20"/>
      <c r="C178" s="26"/>
      <c r="D178" s="26"/>
    </row>
    <row r="179" spans="1:4" ht="20.25" x14ac:dyDescent="0.25">
      <c r="A179" s="86"/>
      <c r="B179" s="20"/>
      <c r="C179" s="26"/>
      <c r="D179" s="26"/>
    </row>
    <row r="180" spans="1:4" ht="20.25" x14ac:dyDescent="0.25">
      <c r="A180" s="86"/>
      <c r="B180" s="20"/>
      <c r="C180" s="26"/>
      <c r="D180" s="26"/>
    </row>
    <row r="181" spans="1:4" ht="20.25" x14ac:dyDescent="0.25">
      <c r="A181" s="86"/>
      <c r="B181" s="20"/>
      <c r="C181" s="26"/>
      <c r="D181" s="26"/>
    </row>
    <row r="182" spans="1:4" ht="20.25" x14ac:dyDescent="0.25">
      <c r="A182" s="86"/>
      <c r="B182" s="20"/>
      <c r="C182" s="26"/>
      <c r="D182" s="26"/>
    </row>
    <row r="183" spans="1:4" ht="20.25" x14ac:dyDescent="0.25">
      <c r="A183" s="86"/>
      <c r="B183" s="20"/>
      <c r="C183" s="26"/>
      <c r="D183" s="26"/>
    </row>
    <row r="184" spans="1:4" ht="20.25" x14ac:dyDescent="0.25">
      <c r="A184" s="86"/>
      <c r="B184" s="20"/>
      <c r="C184" s="26"/>
      <c r="D184" s="26"/>
    </row>
    <row r="185" spans="1:4" ht="20.25" x14ac:dyDescent="0.25">
      <c r="A185" s="86"/>
      <c r="B185" s="20"/>
      <c r="C185" s="26"/>
      <c r="D185" s="26"/>
    </row>
    <row r="186" spans="1:4" ht="20.25" x14ac:dyDescent="0.25">
      <c r="A186" s="86"/>
      <c r="B186" s="20"/>
      <c r="C186" s="26"/>
      <c r="D186" s="26"/>
    </row>
    <row r="187" spans="1:4" ht="20.25" x14ac:dyDescent="0.25">
      <c r="A187" s="86"/>
      <c r="B187" s="20"/>
      <c r="C187" s="26"/>
      <c r="D187" s="26"/>
    </row>
    <row r="188" spans="1:4" ht="20.25" x14ac:dyDescent="0.25">
      <c r="A188" s="86"/>
      <c r="B188" s="20"/>
      <c r="C188" s="26"/>
      <c r="D188" s="26"/>
    </row>
    <row r="189" spans="1:4" ht="20.25" x14ac:dyDescent="0.25">
      <c r="A189" s="86"/>
      <c r="B189" s="20"/>
      <c r="C189" s="26"/>
      <c r="D189" s="26"/>
    </row>
    <row r="190" spans="1:4" ht="20.25" x14ac:dyDescent="0.25">
      <c r="A190" s="86"/>
      <c r="B190" s="20"/>
      <c r="C190" s="26"/>
      <c r="D190" s="26"/>
    </row>
    <row r="191" spans="1:4" ht="20.25" x14ac:dyDescent="0.25">
      <c r="A191" s="86"/>
      <c r="B191" s="20"/>
      <c r="C191" s="26"/>
      <c r="D191" s="26"/>
    </row>
    <row r="192" spans="1:4" ht="20.25" x14ac:dyDescent="0.25">
      <c r="A192" s="86"/>
      <c r="B192" s="20"/>
      <c r="C192" s="26"/>
      <c r="D192" s="26"/>
    </row>
    <row r="193" spans="1:4" ht="20.25" x14ac:dyDescent="0.25">
      <c r="A193" s="86"/>
      <c r="B193" s="20"/>
      <c r="C193" s="26"/>
      <c r="D193" s="26"/>
    </row>
    <row r="194" spans="1:4" ht="20.25" x14ac:dyDescent="0.25">
      <c r="A194" s="86"/>
      <c r="B194" s="20"/>
      <c r="C194" s="26"/>
      <c r="D194" s="26"/>
    </row>
    <row r="195" spans="1:4" ht="20.25" x14ac:dyDescent="0.25">
      <c r="A195" s="86"/>
      <c r="B195" s="20"/>
      <c r="C195" s="26"/>
      <c r="D195" s="26"/>
    </row>
    <row r="196" spans="1:4" ht="20.25" x14ac:dyDescent="0.25">
      <c r="A196" s="86"/>
      <c r="B196" s="20"/>
      <c r="C196" s="26"/>
      <c r="D196" s="26"/>
    </row>
    <row r="197" spans="1:4" ht="20.25" x14ac:dyDescent="0.25">
      <c r="A197" s="86"/>
      <c r="B197" s="20"/>
      <c r="C197" s="26"/>
      <c r="D197" s="26"/>
    </row>
    <row r="198" spans="1:4" ht="20.25" x14ac:dyDescent="0.25">
      <c r="A198" s="86"/>
      <c r="B198" s="20"/>
      <c r="C198" s="26"/>
      <c r="D198" s="26"/>
    </row>
    <row r="199" spans="1:4" ht="20.25" x14ac:dyDescent="0.25">
      <c r="A199" s="86"/>
      <c r="B199" s="20"/>
      <c r="C199" s="26"/>
      <c r="D199" s="26"/>
    </row>
    <row r="200" spans="1:4" ht="20.25" x14ac:dyDescent="0.25">
      <c r="A200" s="86"/>
      <c r="B200" s="20"/>
      <c r="C200" s="26"/>
      <c r="D200" s="26"/>
    </row>
    <row r="201" spans="1:4" ht="20.25" x14ac:dyDescent="0.25">
      <c r="A201" s="86"/>
      <c r="B201" s="20"/>
      <c r="C201" s="26"/>
      <c r="D201" s="26"/>
    </row>
    <row r="202" spans="1:4" ht="20.25" x14ac:dyDescent="0.25">
      <c r="A202" s="86"/>
      <c r="B202" s="20"/>
      <c r="C202" s="26"/>
      <c r="D202" s="26"/>
    </row>
    <row r="203" spans="1:4" ht="20.25" x14ac:dyDescent="0.25">
      <c r="A203" s="86"/>
      <c r="B203" s="20"/>
      <c r="C203" s="26"/>
      <c r="D203" s="26"/>
    </row>
    <row r="204" spans="1:4" ht="20.25" x14ac:dyDescent="0.25">
      <c r="A204" s="86"/>
      <c r="B204" s="20"/>
      <c r="C204" s="26"/>
      <c r="D204" s="26"/>
    </row>
    <row r="205" spans="1:4" ht="20.25" x14ac:dyDescent="0.25">
      <c r="A205" s="86"/>
      <c r="B205" s="20"/>
      <c r="C205" s="26"/>
      <c r="D205" s="26"/>
    </row>
    <row r="206" spans="1:4" ht="20.25" x14ac:dyDescent="0.25">
      <c r="A206" s="86"/>
      <c r="B206" s="20"/>
      <c r="C206" s="26"/>
      <c r="D206" s="26"/>
    </row>
    <row r="207" spans="1:4" ht="20.25" x14ac:dyDescent="0.25">
      <c r="A207" s="86"/>
      <c r="B207" s="20"/>
      <c r="C207" s="26"/>
      <c r="D207" s="26"/>
    </row>
    <row r="208" spans="1:4" x14ac:dyDescent="0.25">
      <c r="A208" s="70"/>
      <c r="B208" s="20"/>
      <c r="C208" s="20"/>
      <c r="D208" s="20"/>
    </row>
    <row r="209" spans="1:8" ht="20.25" x14ac:dyDescent="0.25">
      <c r="A209" s="70"/>
      <c r="B209" s="22" t="s">
        <v>215</v>
      </c>
      <c r="C209" s="22" t="s">
        <v>216</v>
      </c>
      <c r="D209" s="25" t="s">
        <v>215</v>
      </c>
      <c r="E209" s="25" t="s">
        <v>216</v>
      </c>
    </row>
    <row r="210" spans="1:8" ht="21" x14ac:dyDescent="0.35">
      <c r="A210" s="70"/>
      <c r="B210" s="23" t="s">
        <v>217</v>
      </c>
      <c r="C210" s="23" t="s">
        <v>218</v>
      </c>
      <c r="D210" t="s">
        <v>217</v>
      </c>
      <c r="F210" t="str">
        <f>IF(NOT(ISBLANK(D210)),D210,IF(NOT(ISBLANK(E210)),"     "&amp;E210,FALSE))</f>
        <v>Afectación Económica o presupuestal</v>
      </c>
      <c r="G210" t="s">
        <v>217</v>
      </c>
      <c r="H210" t="str">
        <f>IF(NOT(ISERROR(MATCH(G210,_xlfn.ANCHORARRAY(B221),0))),F223&amp;"Por favor no seleccionar los criterios de impacto",G210)</f>
        <v>❌Por favor no seleccionar los criterios de impacto</v>
      </c>
    </row>
    <row r="211" spans="1:8" ht="21" x14ac:dyDescent="0.35">
      <c r="A211" s="70"/>
      <c r="B211" s="23" t="s">
        <v>217</v>
      </c>
      <c r="C211" s="23" t="s">
        <v>192</v>
      </c>
      <c r="E211" t="s">
        <v>218</v>
      </c>
      <c r="F211" t="str">
        <f t="shared" ref="F211:F221" si="0">IF(NOT(ISBLANK(D211)),D211,IF(NOT(ISBLANK(E211)),"     "&amp;E211,FALSE))</f>
        <v xml:space="preserve">     Afectación menor a 10 SMLMV .</v>
      </c>
    </row>
    <row r="212" spans="1:8" ht="21" x14ac:dyDescent="0.35">
      <c r="A212" s="70"/>
      <c r="B212" s="23" t="s">
        <v>217</v>
      </c>
      <c r="C212" s="23" t="s">
        <v>195</v>
      </c>
      <c r="E212" t="s">
        <v>192</v>
      </c>
      <c r="F212" t="str">
        <f t="shared" si="0"/>
        <v xml:space="preserve">     Entre 10 y 50 SMLMV </v>
      </c>
    </row>
    <row r="213" spans="1:8" ht="21" x14ac:dyDescent="0.35">
      <c r="A213" s="70"/>
      <c r="B213" s="23" t="s">
        <v>217</v>
      </c>
      <c r="C213" s="23" t="s">
        <v>199</v>
      </c>
      <c r="E213" t="s">
        <v>195</v>
      </c>
      <c r="F213" t="str">
        <f t="shared" si="0"/>
        <v xml:space="preserve">     Entre 50 y 100 SMLMV </v>
      </c>
    </row>
    <row r="214" spans="1:8" ht="21" x14ac:dyDescent="0.35">
      <c r="A214" s="70"/>
      <c r="B214" s="23" t="s">
        <v>217</v>
      </c>
      <c r="C214" s="23" t="s">
        <v>203</v>
      </c>
      <c r="E214" t="s">
        <v>199</v>
      </c>
      <c r="F214" t="str">
        <f t="shared" si="0"/>
        <v xml:space="preserve">     Entre 100 y 500 SMLMV </v>
      </c>
    </row>
    <row r="215" spans="1:8" ht="21" x14ac:dyDescent="0.35">
      <c r="A215" s="70"/>
      <c r="B215" s="23" t="s">
        <v>185</v>
      </c>
      <c r="C215" s="23" t="s">
        <v>189</v>
      </c>
      <c r="E215" t="s">
        <v>203</v>
      </c>
      <c r="F215" t="str">
        <f t="shared" si="0"/>
        <v xml:space="preserve">     Mayor a 500 SMLMV </v>
      </c>
    </row>
    <row r="216" spans="1:8" ht="21" x14ac:dyDescent="0.35">
      <c r="A216" s="70"/>
      <c r="B216" s="23" t="s">
        <v>185</v>
      </c>
      <c r="C216" s="23" t="s">
        <v>193</v>
      </c>
      <c r="D216" t="s">
        <v>185</v>
      </c>
      <c r="F216" t="str">
        <f t="shared" si="0"/>
        <v>Pérdida Reputacional</v>
      </c>
    </row>
    <row r="217" spans="1:8" ht="21" x14ac:dyDescent="0.35">
      <c r="A217" s="70"/>
      <c r="B217" s="23" t="s">
        <v>185</v>
      </c>
      <c r="C217" s="23" t="s">
        <v>196</v>
      </c>
      <c r="E217" t="s">
        <v>189</v>
      </c>
      <c r="F217" t="str">
        <f t="shared" si="0"/>
        <v xml:space="preserve">     El riesgo afecta la imagen de alguna área de la organización</v>
      </c>
    </row>
    <row r="218" spans="1:8" ht="21" x14ac:dyDescent="0.35">
      <c r="A218" s="70"/>
      <c r="B218" s="23" t="s">
        <v>185</v>
      </c>
      <c r="C218" s="23" t="s">
        <v>219</v>
      </c>
      <c r="E218" t="s">
        <v>193</v>
      </c>
      <c r="F218" t="str">
        <f t="shared" si="0"/>
        <v xml:space="preserve">     El riesgo afecta la imagen de la entidad internamente, de conocimiento general, nivel interno, de junta dircetiva y accionistas y/o de provedores</v>
      </c>
    </row>
    <row r="219" spans="1:8" ht="21" x14ac:dyDescent="0.35">
      <c r="A219" s="70"/>
      <c r="B219" s="23" t="s">
        <v>185</v>
      </c>
      <c r="C219" s="23" t="s">
        <v>204</v>
      </c>
      <c r="E219" t="s">
        <v>196</v>
      </c>
      <c r="F219" t="str">
        <f t="shared" si="0"/>
        <v xml:space="preserve">     El riesgo afecta la imagen de la entidad con algunos usuarios de relevancia frente al logro de los objetivos</v>
      </c>
    </row>
    <row r="220" spans="1:8" x14ac:dyDescent="0.25">
      <c r="A220" s="70"/>
      <c r="B220" s="24"/>
      <c r="C220" s="24"/>
      <c r="E220" t="s">
        <v>219</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204</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220</v>
      </c>
    </row>
    <row r="224" spans="1:8" x14ac:dyDescent="0.25">
      <c r="B224" s="19"/>
      <c r="C224" s="19"/>
      <c r="F224" s="27" t="s">
        <v>221</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67" t="s">
        <v>222</v>
      </c>
      <c r="C1" s="368"/>
      <c r="D1" s="368"/>
      <c r="E1" s="368"/>
      <c r="F1" s="369"/>
    </row>
    <row r="2" spans="2:6" ht="16.5" thickBot="1" x14ac:dyDescent="0.3">
      <c r="B2" s="76"/>
      <c r="C2" s="76"/>
      <c r="D2" s="76"/>
      <c r="E2" s="76"/>
      <c r="F2" s="76"/>
    </row>
    <row r="3" spans="2:6" ht="16.5" thickBot="1" x14ac:dyDescent="0.25">
      <c r="B3" s="371" t="s">
        <v>223</v>
      </c>
      <c r="C3" s="372"/>
      <c r="D3" s="372"/>
      <c r="E3" s="149" t="s">
        <v>224</v>
      </c>
      <c r="F3" s="85" t="s">
        <v>225</v>
      </c>
    </row>
    <row r="4" spans="2:6" ht="31.5" x14ac:dyDescent="0.2">
      <c r="B4" s="373" t="s">
        <v>226</v>
      </c>
      <c r="C4" s="375" t="s">
        <v>78</v>
      </c>
      <c r="D4" s="150" t="s">
        <v>116</v>
      </c>
      <c r="E4" s="77" t="s">
        <v>227</v>
      </c>
      <c r="F4" s="78">
        <v>0.25</v>
      </c>
    </row>
    <row r="5" spans="2:6" ht="47.25" x14ac:dyDescent="0.2">
      <c r="B5" s="374"/>
      <c r="C5" s="376"/>
      <c r="D5" s="151" t="s">
        <v>228</v>
      </c>
      <c r="E5" s="79" t="s">
        <v>229</v>
      </c>
      <c r="F5" s="80">
        <v>0.15</v>
      </c>
    </row>
    <row r="6" spans="2:6" ht="47.25" x14ac:dyDescent="0.2">
      <c r="B6" s="374"/>
      <c r="C6" s="376"/>
      <c r="D6" s="151" t="s">
        <v>230</v>
      </c>
      <c r="E6" s="79" t="s">
        <v>231</v>
      </c>
      <c r="F6" s="80">
        <v>0.1</v>
      </c>
    </row>
    <row r="7" spans="2:6" ht="63" x14ac:dyDescent="0.2">
      <c r="B7" s="374"/>
      <c r="C7" s="376" t="s">
        <v>101</v>
      </c>
      <c r="D7" s="151" t="s">
        <v>232</v>
      </c>
      <c r="E7" s="79" t="s">
        <v>233</v>
      </c>
      <c r="F7" s="80">
        <v>0.25</v>
      </c>
    </row>
    <row r="8" spans="2:6" ht="31.5" x14ac:dyDescent="0.2">
      <c r="B8" s="374"/>
      <c r="C8" s="376"/>
      <c r="D8" s="151" t="s">
        <v>117</v>
      </c>
      <c r="E8" s="79" t="s">
        <v>234</v>
      </c>
      <c r="F8" s="80">
        <v>0.15</v>
      </c>
    </row>
    <row r="9" spans="2:6" ht="47.25" x14ac:dyDescent="0.2">
      <c r="B9" s="374" t="s">
        <v>235</v>
      </c>
      <c r="C9" s="376" t="s">
        <v>103</v>
      </c>
      <c r="D9" s="151" t="s">
        <v>127</v>
      </c>
      <c r="E9" s="79" t="s">
        <v>236</v>
      </c>
      <c r="F9" s="81" t="s">
        <v>237</v>
      </c>
    </row>
    <row r="10" spans="2:6" ht="63" x14ac:dyDescent="0.2">
      <c r="B10" s="374"/>
      <c r="C10" s="376"/>
      <c r="D10" s="151" t="s">
        <v>118</v>
      </c>
      <c r="E10" s="79" t="s">
        <v>238</v>
      </c>
      <c r="F10" s="81" t="s">
        <v>237</v>
      </c>
    </row>
    <row r="11" spans="2:6" ht="47.25" x14ac:dyDescent="0.2">
      <c r="B11" s="374"/>
      <c r="C11" s="376" t="s">
        <v>104</v>
      </c>
      <c r="D11" s="151" t="s">
        <v>128</v>
      </c>
      <c r="E11" s="79" t="s">
        <v>239</v>
      </c>
      <c r="F11" s="81" t="s">
        <v>237</v>
      </c>
    </row>
    <row r="12" spans="2:6" ht="47.25" x14ac:dyDescent="0.2">
      <c r="B12" s="374"/>
      <c r="C12" s="376"/>
      <c r="D12" s="151" t="s">
        <v>119</v>
      </c>
      <c r="E12" s="79" t="s">
        <v>240</v>
      </c>
      <c r="F12" s="81" t="s">
        <v>237</v>
      </c>
    </row>
    <row r="13" spans="2:6" ht="31.5" x14ac:dyDescent="0.2">
      <c r="B13" s="374"/>
      <c r="C13" s="376" t="s">
        <v>105</v>
      </c>
      <c r="D13" s="151" t="s">
        <v>129</v>
      </c>
      <c r="E13" s="79" t="s">
        <v>241</v>
      </c>
      <c r="F13" s="81" t="s">
        <v>237</v>
      </c>
    </row>
    <row r="14" spans="2:6" ht="32.25" thickBot="1" x14ac:dyDescent="0.25">
      <c r="B14" s="377"/>
      <c r="C14" s="378"/>
      <c r="D14" s="152" t="s">
        <v>120</v>
      </c>
      <c r="E14" s="82" t="s">
        <v>242</v>
      </c>
      <c r="F14" s="83" t="s">
        <v>237</v>
      </c>
    </row>
    <row r="15" spans="2:6" ht="49.5" customHeight="1" x14ac:dyDescent="0.2">
      <c r="B15" s="370" t="s">
        <v>243</v>
      </c>
      <c r="C15" s="370"/>
      <c r="D15" s="370"/>
      <c r="E15" s="370"/>
      <c r="F15" s="370"/>
    </row>
    <row r="16" spans="2:6" ht="27" customHeight="1" x14ac:dyDescent="0.25">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244</v>
      </c>
      <c r="E2" t="s">
        <v>245</v>
      </c>
    </row>
    <row r="3" spans="2:5" x14ac:dyDescent="0.25">
      <c r="B3" t="s">
        <v>246</v>
      </c>
      <c r="E3" t="s">
        <v>247</v>
      </c>
    </row>
    <row r="4" spans="2:5" x14ac:dyDescent="0.25">
      <c r="B4" t="s">
        <v>248</v>
      </c>
      <c r="E4" t="s">
        <v>108</v>
      </c>
    </row>
    <row r="5" spans="2:5" x14ac:dyDescent="0.25">
      <c r="B5" t="s">
        <v>121</v>
      </c>
    </row>
    <row r="8" spans="2:5" x14ac:dyDescent="0.25">
      <c r="B8" t="s">
        <v>249</v>
      </c>
    </row>
    <row r="9" spans="2:5" x14ac:dyDescent="0.25">
      <c r="B9" t="s">
        <v>250</v>
      </c>
    </row>
    <row r="10" spans="2:5" x14ac:dyDescent="0.25">
      <c r="B10" t="s">
        <v>123</v>
      </c>
    </row>
    <row r="13" spans="2:5" x14ac:dyDescent="0.25">
      <c r="B13" t="s">
        <v>251</v>
      </c>
    </row>
    <row r="14" spans="2:5" x14ac:dyDescent="0.25">
      <c r="B14" t="s">
        <v>112</v>
      </c>
    </row>
    <row r="15" spans="2:5" x14ac:dyDescent="0.25">
      <c r="B15" t="s">
        <v>252</v>
      </c>
    </row>
    <row r="16" spans="2:5" x14ac:dyDescent="0.25">
      <c r="B16" t="s">
        <v>253</v>
      </c>
    </row>
    <row r="17" spans="2:2" x14ac:dyDescent="0.25">
      <c r="B17" t="s">
        <v>254</v>
      </c>
    </row>
    <row r="18" spans="2:2" x14ac:dyDescent="0.25">
      <c r="B18" t="s">
        <v>255</v>
      </c>
    </row>
    <row r="19" spans="2:2" x14ac:dyDescent="0.25">
      <c r="B19" t="s">
        <v>256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Diana Córdoba Vargas</cp:lastModifiedBy>
  <cp:revision/>
  <dcterms:created xsi:type="dcterms:W3CDTF">2020-03-24T23:12:47Z</dcterms:created>
  <dcterms:modified xsi:type="dcterms:W3CDTF">2023-12-06T22:40:44Z</dcterms:modified>
  <cp:category/>
  <cp:contentStatus/>
</cp:coreProperties>
</file>