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3.xml" ContentType="application/vnd.openxmlformats-officedocument.drawing+xml"/>
  <Override PartName="/xl/comments7.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autoCompressPictures="0" defaultThemeVersion="124226"/>
  <mc:AlternateContent xmlns:mc="http://schemas.openxmlformats.org/markup-compatibility/2006">
    <mc:Choice Requires="x15">
      <x15ac:absPath xmlns:x15ac="http://schemas.microsoft.com/office/spreadsheetml/2010/11/ac" url="/Users/calidad/Documents/CALIDAD/PROCESOS/PROCESOS DE APOYO/GESTIÓN DE TALENTO HUMANO/FORMATOS/"/>
    </mc:Choice>
  </mc:AlternateContent>
  <xr:revisionPtr revIDLastSave="0" documentId="8_{87C7D5CA-256E-B847-B44A-B65F38377AD6}" xr6:coauthVersionLast="36" xr6:coauthVersionMax="36" xr10:uidLastSave="{00000000-0000-0000-0000-000000000000}"/>
  <bookViews>
    <workbookView xWindow="0" yWindow="460" windowWidth="24000" windowHeight="9040" tabRatio="712" activeTab="8" xr2:uid="{00000000-000D-0000-FFFF-FFFF00000000}"/>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7">'Componente de Gestion Adicional'!$A$1:$O$20</definedName>
    <definedName name="_xlnm.Print_Area" localSheetId="1">MANUAL!$A$1:$U$47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72" i="17" l="1"/>
  <c r="E72" i="17"/>
  <c r="D72" i="17"/>
  <c r="D78" i="17"/>
  <c r="E78" i="17"/>
  <c r="F78" i="17"/>
  <c r="H65" i="17" l="1"/>
  <c r="H74" i="17"/>
  <c r="F56" i="17"/>
  <c r="F51" i="17"/>
  <c r="F44" i="17"/>
  <c r="F38" i="17"/>
  <c r="F33" i="17"/>
  <c r="F27" i="17"/>
  <c r="E56" i="17"/>
  <c r="E51" i="17"/>
  <c r="E44" i="17"/>
  <c r="D38" i="17"/>
  <c r="E38" i="17"/>
  <c r="E33" i="17"/>
  <c r="E27" i="17"/>
  <c r="D56" i="17"/>
  <c r="D51" i="17"/>
  <c r="D44" i="17"/>
  <c r="D33" i="17"/>
  <c r="D27" i="17"/>
  <c r="F21" i="17"/>
  <c r="E21" i="17"/>
  <c r="D21" i="17"/>
  <c r="E79" i="17" l="1"/>
  <c r="F79" i="17"/>
  <c r="D79" i="17"/>
  <c r="H45" i="17"/>
  <c r="H52" i="17"/>
  <c r="H28" i="17"/>
  <c r="H39" i="17"/>
  <c r="H34" i="17"/>
  <c r="H22" i="17"/>
  <c r="H17" i="17"/>
  <c r="N12" i="12"/>
  <c r="N17" i="12"/>
  <c r="N22" i="12"/>
  <c r="N27" i="12"/>
  <c r="N32" i="12"/>
  <c r="O17" i="12" l="1"/>
  <c r="O22" i="12"/>
  <c r="O27" i="12"/>
  <c r="O32" i="12"/>
  <c r="G37" i="12"/>
  <c r="O12" i="12"/>
  <c r="D21" i="16"/>
  <c r="I16" i="9"/>
  <c r="H13" i="9"/>
  <c r="L13" i="9" s="1"/>
  <c r="K13" i="9"/>
  <c r="K10" i="9"/>
  <c r="K16" i="9" s="1"/>
  <c r="H10" i="9"/>
  <c r="H7" i="9"/>
  <c r="L7" i="9" s="1"/>
  <c r="M13" i="9"/>
  <c r="M7" i="9"/>
  <c r="M10" i="9"/>
  <c r="M16" i="9" s="1"/>
  <c r="J16" i="9"/>
  <c r="B16" i="9"/>
  <c r="H27" i="5"/>
  <c r="M24" i="7"/>
  <c r="M21" i="7"/>
  <c r="M18" i="7"/>
  <c r="M27" i="7"/>
  <c r="K24" i="7"/>
  <c r="K21" i="7"/>
  <c r="M24" i="6"/>
  <c r="J24" i="6"/>
  <c r="J24" i="7" s="1"/>
  <c r="J21" i="6"/>
  <c r="J21" i="7"/>
  <c r="J18" i="6"/>
  <c r="J18" i="7" s="1"/>
  <c r="M18" i="6"/>
  <c r="I18" i="5"/>
  <c r="I18" i="6"/>
  <c r="L18" i="6" s="1"/>
  <c r="H18" i="6"/>
  <c r="M24" i="5"/>
  <c r="M21" i="5"/>
  <c r="M18" i="5"/>
  <c r="M27" i="5" s="1"/>
  <c r="I24" i="5"/>
  <c r="I24" i="7" s="1"/>
  <c r="L24" i="7" s="1"/>
  <c r="H24" i="7"/>
  <c r="I21" i="5"/>
  <c r="I21" i="7" s="1"/>
  <c r="K27" i="7"/>
  <c r="H21" i="6"/>
  <c r="B27" i="7"/>
  <c r="H21" i="7"/>
  <c r="H18" i="7"/>
  <c r="D7" i="7"/>
  <c r="D6" i="7"/>
  <c r="D5" i="7"/>
  <c r="D4" i="7"/>
  <c r="B27" i="6"/>
  <c r="H24" i="6"/>
  <c r="I24" i="6"/>
  <c r="L24" i="6" s="1"/>
  <c r="D7" i="6"/>
  <c r="D6" i="6"/>
  <c r="D5" i="6"/>
  <c r="D4" i="6"/>
  <c r="B27" i="5"/>
  <c r="L24" i="5"/>
  <c r="D7" i="5"/>
  <c r="D6" i="5"/>
  <c r="D5" i="5"/>
  <c r="D4" i="5"/>
  <c r="B26" i="1"/>
  <c r="I18" i="7"/>
  <c r="I27" i="7" s="1"/>
  <c r="H16" i="9"/>
  <c r="H27" i="7"/>
  <c r="H27" i="6"/>
  <c r="L18" i="5"/>
  <c r="L21" i="7" l="1"/>
  <c r="J27" i="7"/>
  <c r="L18" i="7"/>
  <c r="L27" i="7" s="1"/>
  <c r="I21" i="6"/>
  <c r="J27" i="6"/>
  <c r="L10" i="9"/>
  <c r="L16" i="9" s="1"/>
  <c r="I27" i="5"/>
  <c r="L21" i="5"/>
  <c r="L27" i="5" s="1"/>
  <c r="H81" i="17"/>
  <c r="C16" i="16" s="1"/>
  <c r="D16" i="16" s="1"/>
  <c r="O37" i="12"/>
  <c r="C14" i="16" s="1"/>
  <c r="D14" i="16" s="1"/>
  <c r="I27" i="6" l="1"/>
  <c r="L21" i="6"/>
  <c r="I81" i="17"/>
  <c r="D19" i="16"/>
  <c r="D24" i="16" s="1"/>
  <c r="O39" i="12"/>
  <c r="M21" i="6" l="1"/>
  <c r="M27" i="6" s="1"/>
  <c r="L2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Leandry Luz Vargas Alvarez</author>
    <author>ana karina marin quiros marin quiros</author>
    <author>Ligia del Pilar Agudelo</author>
    <author>Cristian Camilo Angulo Escobar</author>
  </authors>
  <commentList>
    <comment ref="N9" authorId="0" shapeId="0" xr:uid="{00000000-0006-0000-0200-00000100000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B10" authorId="1" shapeId="0" xr:uid="{00000000-0006-0000-0200-00000200000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C10" authorId="0" shapeId="0" xr:uid="{00000000-0006-0000-0200-00000300000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D10" authorId="0" shapeId="0" xr:uid="{00000000-0006-0000-0200-000004000000}">
      <text>
        <r>
          <rPr>
            <sz val="12"/>
            <color indexed="81"/>
            <rFont val="Tahoma"/>
            <family val="2"/>
          </rPr>
          <t>Representación cuantitativa en número o porcentaje que debe ser verificable objetivamente y mediante el cual se determina el cumplimiento de los compromisos gerenciales.</t>
        </r>
      </text>
    </comment>
    <comment ref="E10" authorId="0" shapeId="0" xr:uid="{00000000-0006-0000-0200-000005000000}">
      <text>
        <r>
          <rPr>
            <sz val="12"/>
            <color indexed="81"/>
            <rFont val="Tahoma"/>
            <family val="2"/>
          </rPr>
          <t>Lapso de ejecución del compromiso concertado en el cual deberán adelantarse las acciones necesarias para su cumplimiento.</t>
        </r>
      </text>
    </comment>
    <comment ref="F10" authorId="1" shapeId="0" xr:uid="{00000000-0006-0000-0200-00000600000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G10" authorId="1" shapeId="0" xr:uid="{00000000-0006-0000-0200-00000700000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N10" authorId="2" shapeId="0" xr:uid="{00000000-0006-0000-0200-000008000000}">
      <text>
        <r>
          <rPr>
            <sz val="12"/>
            <color indexed="81"/>
            <rFont val="Tahoma"/>
            <family val="2"/>
          </rPr>
          <t>Resultado final alcanzado, que se obtiene de la sumatoria entre el cumplimiento del primer y segundo semestre de acuerdo con lo concertado.</t>
        </r>
      </text>
    </comment>
    <comment ref="O10" authorId="0" shapeId="0" xr:uid="{00000000-0006-0000-0200-000009000000}">
      <text>
        <r>
          <rPr>
            <sz val="12"/>
            <color indexed="81"/>
            <rFont val="Tahoma"/>
            <family val="2"/>
          </rPr>
          <t>Porcentaje de cumplimiento de los compromisos gerenciales del año de acuerdo con el peso ponderado que se asignó al compromiso institucional.</t>
        </r>
      </text>
    </comment>
    <comment ref="P10" authorId="0" shapeId="0" xr:uid="{00000000-0006-0000-0200-00000A000000}">
      <text>
        <r>
          <rPr>
            <sz val="12"/>
            <color indexed="81"/>
            <rFont val="Tahoma"/>
            <family val="2"/>
          </rPr>
          <t xml:space="preserve">Soportes que acompañan la ejecución de los compromisos gerenciales y que pueden encontrarse de forma física y/o virtual. </t>
        </r>
      </text>
    </comment>
    <comment ref="I11" authorId="3" shapeId="0" xr:uid="{00000000-0006-0000-0200-00000B000000}">
      <text>
        <r>
          <rPr>
            <sz val="12"/>
            <color indexed="81"/>
            <rFont val="Tahoma"/>
            <family val="2"/>
          </rPr>
          <t>Porcentaje programado de cumplimiento de cada compromiso gerencial para este periodo.</t>
        </r>
      </text>
    </comment>
    <comment ref="J11" authorId="1" shapeId="0" xr:uid="{00000000-0006-0000-0200-00000C00000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K11" authorId="1" shapeId="0" xr:uid="{00000000-0006-0000-0200-00000D000000}">
      <text>
        <r>
          <rPr>
            <sz val="12"/>
            <color indexed="81"/>
            <rFont val="Tahoma"/>
            <family val="2"/>
          </rPr>
          <t>Se registran los aspectos de mejora para el cumplimiento de los compromisos concertados que se encuentren retrasados conforme a lo programado</t>
        </r>
      </text>
    </comment>
    <comment ref="L11" authorId="3" shapeId="0" xr:uid="{00000000-0006-0000-0200-00000E000000}">
      <text>
        <r>
          <rPr>
            <sz val="12"/>
            <color indexed="81"/>
            <rFont val="Tahoma"/>
            <family val="2"/>
          </rPr>
          <t>Porcentaje programado de cumplimiento de cada compromiso gerencial durante este periodo.</t>
        </r>
      </text>
    </comment>
    <comment ref="M11" authorId="1" shapeId="0" xr:uid="{00000000-0006-0000-0200-00000F00000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P11" authorId="0" shapeId="0" xr:uid="{00000000-0006-0000-0200-000010000000}">
      <text>
        <r>
          <rPr>
            <sz val="12"/>
            <color indexed="81"/>
            <rFont val="Tahoma"/>
            <family val="2"/>
          </rPr>
          <t>Breve descripción del producto o actividad indicada como evidencia.</t>
        </r>
      </text>
    </comment>
    <comment ref="Q11" authorId="0" shapeId="0" xr:uid="{00000000-0006-0000-0200-00001100000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Jeimy Paola Ortiz Gracia</author>
  </authors>
  <commentList>
    <comment ref="L18" authorId="0" shapeId="0" xr:uid="{00000000-0006-0000-0300-00000100000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Jeimy Paola Ortiz Gracia</author>
  </authors>
  <commentList>
    <comment ref="L18" authorId="0" shapeId="0" xr:uid="{00000000-0006-0000-0400-00000100000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Jeimy Paola Ortiz Gracia</author>
  </authors>
  <commentList>
    <comment ref="L18" authorId="0" shapeId="0" xr:uid="{00000000-0006-0000-0500-00000100000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Jeimy Paola Ortiz Gracia</author>
  </authors>
  <commentList>
    <comment ref="L7" authorId="0" shapeId="0" xr:uid="{00000000-0006-0000-0600-00000100000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Leandry Luz Vargas Alvarez</author>
  </authors>
  <commentList>
    <comment ref="B4" authorId="0" shapeId="0" xr:uid="{00000000-0006-0000-0700-00000100000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ana karina marin quiros marin quiros</author>
    <author>Ligia del Pilar Agudelo</author>
  </authors>
  <commentList>
    <comment ref="A6" authorId="0" shapeId="0" xr:uid="{00000000-0006-0000-0800-000001000000}">
      <text>
        <r>
          <rPr>
            <b/>
            <sz val="9"/>
            <color rgb="FF000000"/>
            <rFont val="Tahoma"/>
            <family val="2"/>
          </rPr>
          <t>Se deben elegir 5 competencias para ser evaluadas</t>
        </r>
        <r>
          <rPr>
            <sz val="9"/>
            <color rgb="FF000000"/>
            <rFont val="Tahoma"/>
            <family val="2"/>
          </rPr>
          <t xml:space="preserve">
</t>
        </r>
      </text>
    </comment>
    <comment ref="H81" authorId="1" shapeId="0" xr:uid="{00000000-0006-0000-0800-000002000000}">
      <text>
        <r>
          <rPr>
            <sz val="9"/>
            <color indexed="81"/>
            <rFont val="Tahoma"/>
            <family val="2"/>
          </rPr>
          <t xml:space="preserve">Sumatoria simple de la evaluación (previa conversión según pesos asignados por evaluador) dividido por el numero de competencias evaluadas
</t>
        </r>
      </text>
    </comment>
    <comment ref="I81" authorId="1" shapeId="0" xr:uid="{00000000-0006-0000-0800-00000300000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<sst xmlns="http://schemas.openxmlformats.org/spreadsheetml/2006/main" count="604" uniqueCount="300">
  <si>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</si>
  <si>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</si>
  <si>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</si>
  <si>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</si>
  <si>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</si>
  <si>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</si>
  <si>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</si>
  <si>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</si>
  <si>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</si>
  <si>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</si>
  <si>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</si>
  <si>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</si>
  <si>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</si>
  <si>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</si>
  <si>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</si>
  <si>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</si>
  <si>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</si>
  <si>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</si>
  <si>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</si>
  <si>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</si>
  <si>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</si>
  <si>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</si>
  <si>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</si>
  <si>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</si>
  <si>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</si>
  <si>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</si>
  <si>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</si>
  <si>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</si>
  <si>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</si>
  <si>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</si>
  <si>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</si>
  <si>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</si>
  <si>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</si>
  <si>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</si>
  <si>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</si>
  <si>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</si>
  <si>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</si>
  <si>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</si>
  <si>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</si>
  <si>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</si>
  <si>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</si>
  <si>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</si>
  <si>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</si>
  <si>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</si>
  <si>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</si>
  <si>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</si>
  <si>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</si>
  <si>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</si>
  <si>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</si>
  <si>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</si>
  <si>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</si>
  <si>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</si>
  <si>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</si>
  <si>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</si>
  <si>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</si>
  <si>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</si>
  <si>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</si>
  <si>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</si>
  <si>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</si>
  <si>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</si>
  <si>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</si>
  <si>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</si>
  <si>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</si>
  <si>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</si>
  <si>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</si>
  <si>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</si>
  <si>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</si>
  <si>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</si>
  <si>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</si>
  <si>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</si>
  <si>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</si>
  <si>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</si>
  <si>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</si>
  <si>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</si>
  <si>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</si>
  <si>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</si>
  <si>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</si>
  <si>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</si>
  <si>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</si>
  <si>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</si>
  <si>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</si>
  <si>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</si>
  <si>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</si>
  <si>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</si>
  <si>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</si>
  <si>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</si>
  <si>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</si>
  <si>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</si>
  <si>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</si>
  <si>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</si>
  <si>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</si>
  <si>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</si>
  <si>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</si>
  <si>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</si>
  <si>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</si>
  <si>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</si>
  <si>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</si>
  <si>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</si>
  <si>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</si>
  <si>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</si>
  <si>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</si>
  <si>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</si>
  <si>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</si>
  <si>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</si>
  <si>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</si>
  <si>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</si>
  <si>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</si>
  <si>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</si>
  <si>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</si>
  <si>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</si>
  <si>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</si>
  <si>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</si>
  <si>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</si>
  <si>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</si>
  <si>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</si>
  <si>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</si>
  <si>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</si>
  <si>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</si>
  <si>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</si>
  <si>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</si>
  <si>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</si>
  <si>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</si>
  <si>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</si>
  <si>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</si>
  <si>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</si>
  <si>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</si>
  <si>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</si>
  <si>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</si>
  <si>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</si>
  <si>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</si>
  <si>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</si>
  <si>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</si>
  <si>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</si>
  <si>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</si>
  <si>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</si>
  <si>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</si>
  <si>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</si>
  <si>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</si>
  <si>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</si>
  <si>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</si>
  <si>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</si>
  <si>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</si>
  <si>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</si>
  <si>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</si>
  <si>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</si>
  <si>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</si>
  <si>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</si>
  <si>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</si>
  <si>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</si>
  <si>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</si>
  <si>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</si>
  <si>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</si>
  <si>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</si>
  <si>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</si>
  <si>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</si>
  <si>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</si>
  <si>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</si>
  <si>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</si>
  <si>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</si>
  <si>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</si>
  <si>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</si>
  <si>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</si>
  <si>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</si>
  <si>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</si>
  <si>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</si>
  <si>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</si>
  <si>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</si>
  <si>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</si>
  <si>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</si>
  <si>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</si>
  <si>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</si>
  <si>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</si>
  <si>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</si>
  <si>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</si>
  <si>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</si>
  <si>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</si>
  <si>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</si>
  <si>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</si>
  <si>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</si>
  <si>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</si>
  <si>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</si>
  <si>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</si>
  <si>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</si>
  <si>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</si>
  <si>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</si>
  <si>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</si>
  <si>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</si>
  <si>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</si>
  <si>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</si>
  <si>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</si>
  <si>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</si>
  <si>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</si>
  <si>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</si>
  <si>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</si>
  <si>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</si>
  <si>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</si>
  <si>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</si>
  <si>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</si>
  <si>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</si>
  <si>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</si>
  <si>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</si>
  <si>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</si>
  <si>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</si>
  <si>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</si>
  <si>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</si>
  <si>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</si>
  <si>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</si>
  <si>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</si>
  <si>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</si>
  <si>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</si>
  <si>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</si>
  <si>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</si>
  <si>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</si>
  <si>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</si>
  <si>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</si>
  <si>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</si>
  <si>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</si>
  <si>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</si>
  <si>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</si>
  <si>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</si>
  <si>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</si>
  <si>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</si>
  <si>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</si>
  <si>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</si>
  <si>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</si>
  <si>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</si>
  <si>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</si>
  <si>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</si>
  <si>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</si>
  <si>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</si>
  <si>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</si>
  <si>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</si>
  <si>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</si>
  <si>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</si>
  <si>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</si>
  <si>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</si>
  <si>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</si>
  <si>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</si>
  <si>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</si>
  <si>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</si>
  <si>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</si>
  <si>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</si>
  <si>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</si>
  <si>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</si>
  <si>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</si>
  <si>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</si>
  <si>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</si>
  <si>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</si>
  <si>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</si>
  <si>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</si>
  <si>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</si>
  <si>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</si>
  <si>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</si>
  <si>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</si>
  <si>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</si>
  <si>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</si>
  <si>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</si>
  <si>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</si>
  <si>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</si>
  <si>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</si>
  <si>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</si>
  <si>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</si>
  <si>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Firma del Gerente Publico.</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</si>
  <si>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</si>
  <si>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</si>
  <si>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</si>
  <si>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</si>
  <si>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</si>
  <si>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</si>
  <si>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</si>
  <si>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</si>
  <si>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</si>
  <si>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</si>
  <si>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</si>
  <si>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</si>
  <si>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</si>
  <si>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</si>
  <si>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</si>
  <si>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</si>
  <si>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</si>
  <si>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</si>
  <si>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</si>
  <si>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</si>
  <si>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TOTAL</t>
  </si>
  <si>
    <t>Total Puntaje del valorador</t>
  </si>
  <si>
    <t xml:space="preserve">ACUERDO DE GESTIÓN ENTRE EL SUPERIOR JERÁRQUICO Y EL GERENTE PÚBLICO </t>
  </si>
  <si>
    <t>CODIGO:   GTH-FO-03</t>
  </si>
  <si>
    <t>Escuela Tecnológica
Instituto Técnico Central</t>
  </si>
  <si>
    <t>PÁGINA:     2  de 4</t>
  </si>
  <si>
    <t>PÁGINA:     4  de 4</t>
  </si>
  <si>
    <t>PÁGINA:     3  de 4</t>
  </si>
  <si>
    <t>PÁGINA:     1  de 4</t>
  </si>
  <si>
    <t>VERSIÓN:  3</t>
  </si>
  <si>
    <t>VIGENCIA: OCTUBRE 8 DE 2018</t>
  </si>
  <si>
    <t>CLASIF. DE CONFIDENCIALIDAD</t>
  </si>
  <si>
    <t>CLASIF. DE INTEGRIDAD</t>
  </si>
  <si>
    <t>A</t>
  </si>
  <si>
    <t>CLASIF. DE DISPONIBILIDAD</t>
  </si>
  <si>
    <t>IPC</t>
  </si>
  <si>
    <t xml:space="preserve">valoración  final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</si>
</sst>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Red]0.0"/>
    <numFmt numFmtId="165" formatCode="0.0"/>
    <numFmt numFmtId="166" formatCode="0.0%"/>
  </numFmts>
  <fonts count="6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
      <b/>
      <sz val="25"/>
      <color theme="1"/>
      <name val="Arial"/>
      <family val="2"/>
    </font>
    <font>
      <b/>
      <sz val="10"/>
      <color theme="0"/>
      <name val="Arial"/>
      <family val="2"/>
    </font>
    <font>
      <sz val="10"/>
      <color theme="1"/>
      <name val="Times New Roman"/>
      <family val="1"/>
    </font>
    <font>
      <b/>
      <sz val="9"/>
      <color rgb="FF000000"/>
      <name val="Tahoma"/>
      <family val="2"/>
    </font>
    <font>
      <sz val="9"/>
      <color rgb="FF000000"/>
      <name val="Tahoma"/>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
      <left style="thin">
        <color indexed="64"/>
      </left>
      <right/>
      <top/>
      <bottom/>
      <diagonal/>
    </border>
    <border>
      <left style="thin">
        <color indexed="64"/>
      </left>
      <right style="medium">
        <color auto="1"/>
      </right>
      <top style="medium">
        <color auto="1"/>
      </top>
      <bottom/>
      <diagonal/>
    </border>
  </borders>
  <cellStyleXfs count="11">
    <xf numFmtId="0" fontId="0" fillId="0" borderId="0"/>
    <xf numFmtId="9" fontId="1" fillId="0" borderId="0" applyFont="0" applyFill="0" applyBorder="0" applyAlignment="0" applyProtection="0"/>
    <xf numFmtId="0" fontId="22" fillId="0" borderId="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cellStyleXfs>
  <cellXfs count="590">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4" fillId="0" borderId="6" xfId="0" applyFont="1" applyBorder="1" applyAlignment="1">
      <alignment vertical="center" wrapText="1"/>
    </xf>
    <xf numFmtId="0" fontId="14"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8" fillId="6" borderId="11" xfId="0" applyFont="1" applyFill="1" applyBorder="1" applyAlignment="1">
      <alignment horizontal="center" vertical="center"/>
    </xf>
    <xf numFmtId="0" fontId="18" fillId="6" borderId="16" xfId="0" applyFont="1" applyFill="1" applyBorder="1" applyAlignment="1">
      <alignment horizontal="center" vertical="center"/>
    </xf>
    <xf numFmtId="0" fontId="29" fillId="0" borderId="0" xfId="0" applyFont="1" applyAlignment="1" applyProtection="1">
      <alignment wrapText="1"/>
      <protection locked="0"/>
    </xf>
    <xf numFmtId="0" fontId="29" fillId="0" borderId="0" xfId="0" applyFont="1" applyProtection="1">
      <protection locked="0"/>
    </xf>
    <xf numFmtId="0" fontId="28" fillId="0" borderId="0" xfId="0" applyFont="1" applyProtection="1">
      <protection locked="0"/>
    </xf>
    <xf numFmtId="0" fontId="15" fillId="6" borderId="27" xfId="0" applyFont="1" applyFill="1" applyBorder="1" applyAlignment="1">
      <alignment horizontal="center" vertical="center" wrapText="1"/>
    </xf>
    <xf numFmtId="0" fontId="15" fillId="6" borderId="28" xfId="0" applyFont="1" applyFill="1" applyBorder="1" applyAlignment="1">
      <alignment horizontal="center" vertical="center" wrapText="1"/>
    </xf>
    <xf numFmtId="0" fontId="14" fillId="0" borderId="21" xfId="0" applyFont="1" applyBorder="1" applyAlignment="1">
      <alignment vertical="center" wrapText="1"/>
    </xf>
    <xf numFmtId="165" fontId="20"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6" fillId="0" borderId="0" xfId="0" applyFont="1" applyProtection="1"/>
    <xf numFmtId="0" fontId="17" fillId="0" borderId="1" xfId="0" applyFont="1" applyBorder="1" applyAlignment="1" applyProtection="1">
      <alignment horizontal="left" vertical="center" wrapText="1"/>
    </xf>
    <xf numFmtId="165" fontId="20" fillId="8" borderId="1" xfId="0" applyNumberFormat="1" applyFont="1" applyFill="1" applyBorder="1" applyAlignment="1" applyProtection="1">
      <alignment horizontal="center" vertical="center" wrapText="1"/>
    </xf>
    <xf numFmtId="0" fontId="17" fillId="9" borderId="1" xfId="0" applyFont="1" applyFill="1" applyBorder="1" applyAlignment="1" applyProtection="1">
      <alignment horizontal="left" vertical="center" wrapText="1"/>
    </xf>
    <xf numFmtId="0" fontId="17" fillId="0" borderId="1" xfId="0" applyFont="1" applyBorder="1" applyAlignment="1" applyProtection="1">
      <alignment horizontal="left" wrapText="1"/>
    </xf>
    <xf numFmtId="0" fontId="22" fillId="7" borderId="37" xfId="0" applyFont="1" applyFill="1" applyBorder="1" applyAlignment="1" applyProtection="1">
      <alignment vertical="center" wrapText="1"/>
    </xf>
    <xf numFmtId="164" fontId="33" fillId="7" borderId="37" xfId="0" applyNumberFormat="1" applyFont="1" applyFill="1" applyBorder="1" applyAlignment="1" applyProtection="1">
      <alignment horizontal="center" vertical="center" wrapText="1"/>
    </xf>
    <xf numFmtId="9" fontId="22" fillId="7" borderId="37" xfId="1" applyFont="1" applyFill="1" applyBorder="1" applyAlignment="1" applyProtection="1">
      <alignment vertical="center" wrapText="1"/>
    </xf>
    <xf numFmtId="0" fontId="27" fillId="9" borderId="0" xfId="0" applyFont="1" applyFill="1" applyBorder="1" applyAlignment="1" applyProtection="1">
      <alignment horizontal="center" vertical="center" wrapText="1"/>
      <protection locked="0"/>
    </xf>
    <xf numFmtId="0" fontId="27" fillId="9" borderId="0" xfId="0" applyFont="1" applyFill="1" applyBorder="1" applyAlignment="1" applyProtection="1">
      <alignment vertical="center" wrapText="1"/>
      <protection locked="0"/>
    </xf>
    <xf numFmtId="0" fontId="27" fillId="9" borderId="0" xfId="0" applyFont="1" applyFill="1" applyBorder="1" applyAlignment="1" applyProtection="1">
      <alignment vertical="center"/>
      <protection locked="0"/>
    </xf>
    <xf numFmtId="9" fontId="30" fillId="10" borderId="1" xfId="0" applyNumberFormat="1" applyFont="1" applyFill="1" applyBorder="1" applyAlignment="1" applyProtection="1">
      <alignment horizontal="center" vertical="center" wrapText="1"/>
      <protection locked="0"/>
    </xf>
    <xf numFmtId="0" fontId="30" fillId="0" borderId="4" xfId="0" applyNumberFormat="1" applyFont="1" applyBorder="1" applyAlignment="1" applyProtection="1">
      <alignment vertical="center"/>
      <protection locked="0"/>
    </xf>
    <xf numFmtId="0" fontId="27" fillId="9" borderId="47" xfId="0" applyFont="1" applyFill="1" applyBorder="1" applyAlignment="1" applyProtection="1">
      <alignment vertical="center"/>
      <protection locked="0"/>
    </xf>
    <xf numFmtId="0" fontId="27" fillId="9" borderId="47" xfId="0" applyFont="1" applyFill="1" applyBorder="1" applyAlignment="1" applyProtection="1">
      <alignment horizontal="center" vertical="center" wrapText="1"/>
      <protection locked="0"/>
    </xf>
    <xf numFmtId="0" fontId="14" fillId="9" borderId="0" xfId="0" applyFont="1" applyFill="1" applyBorder="1" applyProtection="1">
      <protection locked="0"/>
    </xf>
    <xf numFmtId="0" fontId="14" fillId="9" borderId="39" xfId="0" applyFont="1" applyFill="1" applyBorder="1" applyProtection="1">
      <protection locked="0"/>
    </xf>
    <xf numFmtId="0" fontId="35" fillId="0" borderId="0" xfId="0" applyFont="1"/>
    <xf numFmtId="0" fontId="35" fillId="9" borderId="0" xfId="0" applyFont="1" applyFill="1"/>
    <xf numFmtId="0" fontId="30" fillId="0" borderId="1" xfId="0" applyNumberFormat="1" applyFont="1" applyBorder="1" applyAlignment="1" applyProtection="1">
      <alignment vertical="center"/>
      <protection locked="0"/>
    </xf>
    <xf numFmtId="0" fontId="4" fillId="9" borderId="0" xfId="0" applyFont="1" applyFill="1" applyProtection="1"/>
    <xf numFmtId="0" fontId="14" fillId="9" borderId="0" xfId="0" applyFont="1" applyFill="1" applyAlignment="1" applyProtection="1">
      <alignment vertical="center"/>
    </xf>
    <xf numFmtId="0" fontId="14" fillId="9" borderId="0" xfId="0" applyFont="1" applyFill="1" applyAlignment="1" applyProtection="1">
      <alignment horizontal="left" vertical="center"/>
    </xf>
    <xf numFmtId="0" fontId="23" fillId="9" borderId="0" xfId="0" applyFont="1" applyFill="1" applyBorder="1" applyAlignment="1" applyProtection="1">
      <alignment vertical="top" wrapText="1"/>
    </xf>
    <xf numFmtId="0" fontId="37" fillId="0" borderId="0" xfId="0" applyFont="1"/>
    <xf numFmtId="0" fontId="37" fillId="9" borderId="47" xfId="0" applyFont="1" applyFill="1" applyBorder="1"/>
    <xf numFmtId="0" fontId="37" fillId="9" borderId="0" xfId="0" applyFont="1" applyFill="1" applyBorder="1" applyAlignment="1">
      <alignment horizontal="right"/>
    </xf>
    <xf numFmtId="0" fontId="37" fillId="9" borderId="0" xfId="0" applyFont="1" applyFill="1" applyBorder="1"/>
    <xf numFmtId="9" fontId="37" fillId="8" borderId="1" xfId="1" applyFont="1" applyFill="1" applyBorder="1" applyAlignment="1">
      <alignment horizontal="center" vertical="center"/>
    </xf>
    <xf numFmtId="9" fontId="37" fillId="9" borderId="1" xfId="0" applyNumberFormat="1" applyFont="1" applyFill="1" applyBorder="1"/>
    <xf numFmtId="9" fontId="37" fillId="9" borderId="1" xfId="0" applyNumberFormat="1" applyFont="1" applyFill="1" applyBorder="1" applyAlignment="1">
      <alignment horizontal="center"/>
    </xf>
    <xf numFmtId="0" fontId="37" fillId="9" borderId="1" xfId="0" applyFont="1" applyFill="1" applyBorder="1"/>
    <xf numFmtId="165" fontId="37" fillId="8" borderId="1" xfId="0" applyNumberFormat="1" applyFont="1" applyFill="1" applyBorder="1" applyAlignment="1">
      <alignment horizontal="center"/>
    </xf>
    <xf numFmtId="0" fontId="37" fillId="9" borderId="1" xfId="0" applyFont="1" applyFill="1" applyBorder="1" applyAlignment="1">
      <alignment horizontal="center" vertical="center"/>
    </xf>
    <xf numFmtId="0" fontId="37" fillId="9" borderId="43" xfId="0" applyFont="1" applyFill="1" applyBorder="1"/>
    <xf numFmtId="9" fontId="27" fillId="8" borderId="19" xfId="1" applyFont="1" applyFill="1" applyBorder="1" applyAlignment="1" applyProtection="1">
      <alignment horizontal="center" vertical="center"/>
      <protection locked="0"/>
    </xf>
    <xf numFmtId="0" fontId="37" fillId="9" borderId="0" xfId="0" applyFont="1" applyFill="1" applyBorder="1" applyProtection="1">
      <protection locked="0"/>
    </xf>
    <xf numFmtId="0" fontId="38" fillId="9" borderId="0" xfId="0" applyFont="1" applyFill="1" applyBorder="1" applyAlignment="1" applyProtection="1">
      <alignment horizontal="center"/>
      <protection locked="0"/>
    </xf>
    <xf numFmtId="0" fontId="37" fillId="9" borderId="39" xfId="0" applyFont="1" applyFill="1" applyBorder="1"/>
    <xf numFmtId="0" fontId="37" fillId="9" borderId="0" xfId="0" applyFont="1" applyFill="1"/>
    <xf numFmtId="0" fontId="34" fillId="11" borderId="0" xfId="0" applyFont="1" applyFill="1"/>
    <xf numFmtId="0" fontId="35" fillId="9" borderId="0" xfId="0" applyFont="1" applyFill="1" applyAlignment="1"/>
    <xf numFmtId="0" fontId="43" fillId="9" borderId="0" xfId="0" applyFont="1" applyFill="1"/>
    <xf numFmtId="0" fontId="43" fillId="9" borderId="0" xfId="0" applyFont="1" applyFill="1" applyAlignment="1">
      <alignment horizontal="center"/>
    </xf>
    <xf numFmtId="0" fontId="11" fillId="9" borderId="37" xfId="0" applyFont="1" applyFill="1" applyBorder="1" applyAlignment="1">
      <alignment horizontal="center" vertical="center"/>
    </xf>
    <xf numFmtId="0" fontId="43" fillId="9" borderId="47" xfId="0" applyFont="1" applyFill="1" applyBorder="1"/>
    <xf numFmtId="0" fontId="43" fillId="9" borderId="0" xfId="0" applyFont="1" applyFill="1" applyBorder="1"/>
    <xf numFmtId="0" fontId="43" fillId="9" borderId="48" xfId="0" applyFont="1" applyFill="1" applyBorder="1"/>
    <xf numFmtId="0" fontId="46" fillId="9" borderId="37" xfId="0" applyFont="1" applyFill="1" applyBorder="1" applyAlignment="1">
      <alignment horizontal="center" vertical="center"/>
    </xf>
    <xf numFmtId="0" fontId="43" fillId="9" borderId="37" xfId="0" applyFont="1" applyFill="1" applyBorder="1" applyAlignment="1">
      <alignment horizontal="center" vertical="center"/>
    </xf>
    <xf numFmtId="0" fontId="43" fillId="0" borderId="47" xfId="0" applyFont="1" applyBorder="1"/>
    <xf numFmtId="0" fontId="11" fillId="9" borderId="40" xfId="0" applyFont="1" applyFill="1" applyBorder="1" applyAlignment="1">
      <alignment horizontal="center" wrapText="1"/>
    </xf>
    <xf numFmtId="0" fontId="11" fillId="9" borderId="16" xfId="0" applyFont="1" applyFill="1" applyBorder="1" applyAlignment="1">
      <alignment horizontal="center" wrapText="1"/>
    </xf>
    <xf numFmtId="0" fontId="46" fillId="9" borderId="37" xfId="0" applyFont="1" applyFill="1" applyBorder="1" applyAlignment="1">
      <alignment horizontal="center" vertical="center" wrapText="1"/>
    </xf>
    <xf numFmtId="0" fontId="11" fillId="9" borderId="40" xfId="0" applyFont="1" applyFill="1" applyBorder="1" applyAlignment="1">
      <alignment horizontal="center" vertical="center" wrapText="1"/>
    </xf>
    <xf numFmtId="0" fontId="11" fillId="9" borderId="16" xfId="0" applyFont="1" applyFill="1" applyBorder="1" applyAlignment="1">
      <alignment horizontal="center" vertical="center" wrapText="1"/>
    </xf>
    <xf numFmtId="0" fontId="11" fillId="9" borderId="11" xfId="0" applyFont="1" applyFill="1" applyBorder="1" applyAlignment="1">
      <alignment horizontal="center" vertical="center"/>
    </xf>
    <xf numFmtId="0" fontId="11" fillId="9" borderId="53" xfId="0" applyFont="1" applyFill="1" applyBorder="1" applyAlignment="1">
      <alignment horizontal="center" vertical="center" wrapText="1"/>
    </xf>
    <xf numFmtId="0" fontId="44" fillId="11" borderId="0" xfId="0" applyFont="1" applyFill="1"/>
    <xf numFmtId="0" fontId="16" fillId="9" borderId="0" xfId="0" applyFont="1" applyFill="1" applyBorder="1" applyAlignment="1" applyProtection="1">
      <alignment vertical="center"/>
      <protection locked="0"/>
    </xf>
    <xf numFmtId="0" fontId="37" fillId="0" borderId="0" xfId="0" applyFont="1" applyProtection="1">
      <protection locked="0"/>
    </xf>
    <xf numFmtId="0" fontId="14" fillId="0" borderId="0" xfId="0" applyFont="1" applyProtection="1">
      <protection locked="0"/>
    </xf>
    <xf numFmtId="2" fontId="14" fillId="0" borderId="0" xfId="0" applyNumberFormat="1" applyFont="1" applyProtection="1">
      <protection locked="0"/>
    </xf>
    <xf numFmtId="0" fontId="27" fillId="9" borderId="47" xfId="0" applyFont="1" applyFill="1" applyBorder="1" applyAlignment="1" applyProtection="1">
      <alignment horizontal="center" vertical="center"/>
      <protection locked="0"/>
    </xf>
    <xf numFmtId="0" fontId="10" fillId="9" borderId="0" xfId="0" applyFont="1" applyFill="1" applyBorder="1" applyAlignment="1" applyProtection="1">
      <alignment horizontal="center" vertical="center"/>
      <protection locked="0"/>
    </xf>
    <xf numFmtId="2" fontId="14" fillId="9" borderId="0" xfId="0" applyNumberFormat="1" applyFont="1" applyFill="1" applyBorder="1" applyProtection="1">
      <protection locked="0"/>
    </xf>
    <xf numFmtId="0" fontId="14" fillId="0" borderId="30" xfId="0" applyFont="1" applyBorder="1" applyAlignment="1" applyProtection="1">
      <protection locked="0"/>
    </xf>
    <xf numFmtId="2" fontId="14" fillId="9" borderId="0" xfId="0" applyNumberFormat="1" applyFont="1" applyFill="1" applyBorder="1" applyAlignment="1" applyProtection="1">
      <alignment horizontal="center"/>
      <protection locked="0"/>
    </xf>
    <xf numFmtId="2" fontId="10" fillId="9" borderId="0" xfId="0" applyNumberFormat="1" applyFont="1" applyFill="1" applyBorder="1" applyAlignment="1" applyProtection="1">
      <alignment horizontal="center"/>
      <protection locked="0"/>
    </xf>
    <xf numFmtId="0" fontId="27" fillId="9" borderId="43" xfId="0" applyFont="1" applyFill="1" applyBorder="1" applyAlignment="1" applyProtection="1">
      <alignment horizontal="center" vertical="center"/>
      <protection locked="0"/>
    </xf>
    <xf numFmtId="0" fontId="10" fillId="9" borderId="39" xfId="0" applyFont="1" applyFill="1" applyBorder="1" applyAlignment="1" applyProtection="1">
      <alignment horizontal="center" vertical="center"/>
      <protection locked="0"/>
    </xf>
    <xf numFmtId="2" fontId="14" fillId="9" borderId="39" xfId="0" applyNumberFormat="1" applyFont="1" applyFill="1" applyBorder="1" applyProtection="1">
      <protection locked="0"/>
    </xf>
    <xf numFmtId="0" fontId="14" fillId="9" borderId="0" xfId="0" applyFont="1" applyFill="1" applyProtection="1"/>
    <xf numFmtId="0" fontId="14" fillId="0" borderId="0" xfId="0" applyFont="1" applyProtection="1"/>
    <xf numFmtId="0" fontId="14" fillId="0" borderId="0" xfId="0" applyFont="1" applyAlignment="1" applyProtection="1">
      <alignment horizontal="left"/>
    </xf>
    <xf numFmtId="0" fontId="14" fillId="0" borderId="35" xfId="0" applyFont="1" applyBorder="1" applyProtection="1"/>
    <xf numFmtId="0" fontId="14" fillId="0" borderId="47" xfId="0" applyFont="1" applyBorder="1" applyProtection="1"/>
    <xf numFmtId="0" fontId="14" fillId="0" borderId="43" xfId="0" applyFont="1" applyBorder="1" applyProtection="1"/>
    <xf numFmtId="0" fontId="14" fillId="9" borderId="0" xfId="0" applyFont="1" applyFill="1" applyBorder="1" applyProtection="1"/>
    <xf numFmtId="0" fontId="48" fillId="9" borderId="0" xfId="0" applyFont="1" applyFill="1" applyBorder="1" applyAlignment="1" applyProtection="1">
      <alignment horizontal="left" vertical="center" wrapText="1"/>
    </xf>
    <xf numFmtId="0" fontId="14" fillId="9" borderId="0" xfId="0" applyFont="1" applyFill="1" applyBorder="1" applyAlignment="1" applyProtection="1">
      <alignment horizontal="center"/>
    </xf>
    <xf numFmtId="0" fontId="14" fillId="9" borderId="0" xfId="0" applyFont="1" applyFill="1" applyAlignment="1" applyProtection="1">
      <alignment horizontal="left"/>
    </xf>
    <xf numFmtId="0" fontId="20" fillId="0" borderId="1" xfId="0" applyFont="1" applyBorder="1" applyAlignment="1" applyProtection="1">
      <alignment horizontal="center" vertical="center"/>
    </xf>
    <xf numFmtId="0" fontId="34" fillId="14" borderId="0" xfId="0" applyFont="1" applyFill="1"/>
    <xf numFmtId="0" fontId="14" fillId="0" borderId="0" xfId="0" applyFont="1" applyBorder="1" applyProtection="1">
      <protection locked="0"/>
    </xf>
    <xf numFmtId="0" fontId="14" fillId="0" borderId="0" xfId="0" applyFont="1" applyBorder="1" applyAlignment="1" applyProtection="1">
      <alignment horizontal="center"/>
      <protection locked="0"/>
    </xf>
    <xf numFmtId="0" fontId="37" fillId="9" borderId="26" xfId="0" applyFont="1" applyFill="1" applyBorder="1"/>
    <xf numFmtId="0" fontId="37" fillId="9" borderId="32" xfId="0" applyFont="1" applyFill="1" applyBorder="1"/>
    <xf numFmtId="0" fontId="27" fillId="9" borderId="0" xfId="0" applyFont="1" applyFill="1" applyBorder="1" applyAlignment="1" applyProtection="1">
      <alignment horizontal="right" vertical="center"/>
      <protection locked="0"/>
    </xf>
    <xf numFmtId="0" fontId="25" fillId="9" borderId="0" xfId="0" applyFont="1" applyFill="1" applyAlignment="1">
      <alignment horizontal="center" vertical="center"/>
    </xf>
    <xf numFmtId="0" fontId="12"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4" fillId="9" borderId="0" xfId="0" applyFont="1" applyFill="1" applyBorder="1" applyAlignment="1">
      <alignment horizontal="center" vertical="center" wrapText="1"/>
    </xf>
    <xf numFmtId="0" fontId="44" fillId="9" borderId="48" xfId="0" applyFont="1" applyFill="1" applyBorder="1" applyAlignment="1">
      <alignment horizontal="center" vertical="center" wrapText="1"/>
    </xf>
    <xf numFmtId="0" fontId="44" fillId="9" borderId="0" xfId="0" applyFont="1" applyFill="1" applyBorder="1" applyAlignment="1">
      <alignment horizontal="left" vertical="center" wrapText="1"/>
    </xf>
    <xf numFmtId="0" fontId="41" fillId="9" borderId="0" xfId="0" applyFont="1" applyFill="1" applyAlignment="1">
      <alignment horizontal="center" vertical="center" wrapText="1"/>
    </xf>
    <xf numFmtId="0" fontId="42" fillId="9" borderId="0" xfId="0" applyFont="1" applyFill="1" applyAlignment="1">
      <alignment horizontal="center"/>
    </xf>
    <xf numFmtId="9" fontId="31" fillId="0" borderId="1" xfId="1" applyFont="1" applyBorder="1" applyAlignment="1" applyProtection="1">
      <alignment horizontal="center" vertical="center" wrapText="1"/>
      <protection locked="0"/>
    </xf>
    <xf numFmtId="0" fontId="36" fillId="13" borderId="39" xfId="0" applyFont="1" applyFill="1" applyBorder="1" applyAlignment="1" applyProtection="1">
      <alignment horizontal="center" vertical="center"/>
    </xf>
    <xf numFmtId="0" fontId="47" fillId="8" borderId="37"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50" fillId="9" borderId="1" xfId="0" applyFont="1" applyFill="1" applyBorder="1" applyAlignment="1" applyProtection="1">
      <alignment horizontal="center" vertical="center"/>
    </xf>
    <xf numFmtId="0" fontId="37" fillId="9" borderId="0" xfId="0" applyFont="1" applyFill="1" applyBorder="1" applyAlignment="1">
      <alignment horizontal="center"/>
    </xf>
    <xf numFmtId="165" fontId="14" fillId="9" borderId="0" xfId="0" applyNumberFormat="1" applyFont="1" applyFill="1" applyAlignment="1" applyProtection="1">
      <alignment horizontal="center" vertical="center"/>
    </xf>
    <xf numFmtId="165" fontId="55" fillId="9" borderId="1" xfId="0" applyNumberFormat="1" applyFont="1" applyFill="1" applyBorder="1" applyAlignment="1" applyProtection="1">
      <alignment horizontal="center" vertical="center"/>
    </xf>
    <xf numFmtId="166" fontId="31" fillId="0" borderId="0" xfId="1" applyNumberFormat="1" applyFont="1" applyBorder="1" applyAlignment="1" applyProtection="1">
      <alignment horizontal="center" vertical="center" wrapText="1"/>
      <protection locked="0"/>
    </xf>
    <xf numFmtId="0" fontId="14" fillId="0" borderId="0" xfId="0" applyFont="1" applyAlignment="1" applyProtection="1">
      <alignment horizontal="center"/>
      <protection locked="0"/>
    </xf>
    <xf numFmtId="0" fontId="21" fillId="6" borderId="1" xfId="0" applyFont="1" applyFill="1" applyBorder="1" applyAlignment="1" applyProtection="1">
      <alignment horizontal="center" vertical="center" wrapText="1"/>
    </xf>
    <xf numFmtId="164" fontId="10" fillId="0" borderId="2" xfId="0" applyNumberFormat="1" applyFont="1" applyBorder="1" applyAlignment="1" applyProtection="1">
      <alignment horizontal="center" vertical="center"/>
    </xf>
    <xf numFmtId="0" fontId="20" fillId="9" borderId="1" xfId="0" applyFont="1" applyFill="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9" borderId="1"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25" fillId="13" borderId="17" xfId="0" applyFont="1" applyFill="1" applyBorder="1" applyAlignment="1" applyProtection="1">
      <alignment horizontal="center" vertical="center"/>
      <protection locked="0"/>
    </xf>
    <xf numFmtId="0" fontId="4" fillId="0" borderId="0" xfId="0" applyFont="1" applyFill="1" applyProtection="1">
      <protection locked="0"/>
    </xf>
    <xf numFmtId="0" fontId="50" fillId="0" borderId="0" xfId="0" applyFont="1" applyFill="1" applyBorder="1" applyAlignment="1">
      <alignment horizontal="center" wrapText="1"/>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21" fillId="0" borderId="0" xfId="0" applyFont="1" applyFill="1" applyBorder="1" applyAlignment="1">
      <alignment horizontal="justify" vertical="center" wrapText="1"/>
    </xf>
    <xf numFmtId="0" fontId="21" fillId="0" borderId="0" xfId="0" applyFont="1" applyFill="1" applyBorder="1" applyAlignment="1">
      <alignment vertical="center" wrapText="1"/>
    </xf>
    <xf numFmtId="0" fontId="47" fillId="8" borderId="47" xfId="0" applyFont="1" applyFill="1" applyBorder="1" applyAlignment="1" applyProtection="1">
      <alignment horizontal="center" vertical="center"/>
    </xf>
    <xf numFmtId="0" fontId="54" fillId="4" borderId="35" xfId="0" applyFont="1" applyFill="1" applyBorder="1" applyAlignment="1" applyProtection="1">
      <alignment horizontal="center" vertical="center"/>
      <protection locked="0"/>
    </xf>
    <xf numFmtId="0" fontId="30" fillId="4" borderId="35" xfId="0" applyFont="1" applyFill="1" applyBorder="1" applyAlignment="1" applyProtection="1">
      <alignment horizontal="center" vertical="center"/>
      <protection locked="0"/>
    </xf>
    <xf numFmtId="9" fontId="30" fillId="4" borderId="42" xfId="0" applyNumberFormat="1" applyFont="1" applyFill="1" applyBorder="1" applyAlignment="1" applyProtection="1">
      <alignment vertical="center"/>
      <protection locked="0"/>
    </xf>
    <xf numFmtId="9" fontId="30" fillId="4" borderId="64" xfId="0" applyNumberFormat="1" applyFont="1" applyFill="1" applyBorder="1" applyAlignment="1" applyProtection="1">
      <alignment horizontal="center" vertical="center"/>
    </xf>
    <xf numFmtId="1" fontId="30" fillId="4" borderId="45" xfId="0" applyNumberFormat="1" applyFont="1" applyFill="1" applyBorder="1" applyAlignment="1" applyProtection="1">
      <alignment horizontal="center" vertical="center"/>
    </xf>
    <xf numFmtId="9" fontId="30" fillId="4" borderId="45" xfId="0" applyNumberFormat="1" applyFont="1" applyFill="1" applyBorder="1" applyAlignment="1" applyProtection="1">
      <alignment horizontal="center" vertical="center"/>
    </xf>
    <xf numFmtId="9" fontId="30" fillId="4" borderId="45" xfId="1" applyFont="1" applyFill="1" applyBorder="1" applyAlignment="1" applyProtection="1">
      <alignment horizontal="center" vertical="center"/>
    </xf>
    <xf numFmtId="9" fontId="30" fillId="9" borderId="9" xfId="1" applyFont="1" applyFill="1" applyBorder="1" applyAlignment="1" applyProtection="1">
      <alignment horizontal="center" vertical="center" wrapText="1"/>
      <protection locked="0"/>
    </xf>
    <xf numFmtId="0" fontId="31" fillId="0" borderId="37" xfId="0" applyFont="1" applyBorder="1" applyProtection="1">
      <protection locked="0"/>
    </xf>
    <xf numFmtId="0" fontId="18" fillId="0" borderId="1" xfId="0" applyFont="1" applyBorder="1" applyAlignment="1">
      <alignment horizontal="center" vertical="center" wrapText="1"/>
    </xf>
    <xf numFmtId="0" fontId="57" fillId="9" borderId="1" xfId="0" applyFont="1" applyFill="1" applyBorder="1" applyAlignment="1" applyProtection="1">
      <alignment vertical="center"/>
      <protection locked="0"/>
    </xf>
    <xf numFmtId="0" fontId="58" fillId="0" borderId="1" xfId="0" applyFont="1" applyBorder="1" applyProtection="1">
      <protection locked="0"/>
    </xf>
    <xf numFmtId="9" fontId="19" fillId="5" borderId="1" xfId="0" applyNumberFormat="1" applyFont="1" applyFill="1" applyBorder="1" applyAlignment="1" applyProtection="1">
      <alignment horizontal="center" vertical="center" wrapText="1"/>
    </xf>
    <xf numFmtId="165" fontId="20" fillId="8" borderId="14" xfId="0" applyNumberFormat="1" applyFont="1" applyFill="1" applyBorder="1" applyAlignment="1" applyProtection="1">
      <alignment horizontal="center" vertical="center" wrapText="1"/>
    </xf>
    <xf numFmtId="0" fontId="21" fillId="9" borderId="1" xfId="0" applyFont="1" applyFill="1" applyBorder="1" applyAlignment="1" applyProtection="1">
      <alignment vertical="center" wrapText="1"/>
    </xf>
    <xf numFmtId="0" fontId="21" fillId="9" borderId="1" xfId="0" applyFont="1" applyFill="1" applyBorder="1" applyAlignment="1" applyProtection="1">
      <alignment horizontal="right" vertical="center" wrapText="1"/>
    </xf>
    <xf numFmtId="0" fontId="37" fillId="9" borderId="35" xfId="0" applyFont="1" applyFill="1" applyBorder="1"/>
    <xf numFmtId="0" fontId="37" fillId="9" borderId="42" xfId="0" applyFont="1" applyFill="1" applyBorder="1"/>
    <xf numFmtId="0" fontId="37" fillId="9" borderId="44" xfId="0" applyFont="1" applyFill="1" applyBorder="1"/>
    <xf numFmtId="0" fontId="37" fillId="9" borderId="48" xfId="0" applyFont="1" applyFill="1" applyBorder="1"/>
    <xf numFmtId="0" fontId="37" fillId="9" borderId="41" xfId="0" applyFont="1" applyFill="1" applyBorder="1"/>
    <xf numFmtId="0" fontId="0" fillId="0" borderId="0" xfId="0" applyBorder="1"/>
    <xf numFmtId="0" fontId="4" fillId="0" borderId="0" xfId="0" applyFont="1" applyBorder="1" applyProtection="1"/>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46" fillId="9" borderId="45" xfId="0" applyFont="1" applyFill="1" applyBorder="1" applyAlignment="1">
      <alignment horizontal="center" vertical="center" wrapText="1"/>
    </xf>
    <xf numFmtId="0" fontId="46" fillId="9" borderId="56" xfId="0" applyFont="1" applyFill="1" applyBorder="1" applyAlignment="1">
      <alignment horizontal="center" vertical="center" wrapText="1"/>
    </xf>
    <xf numFmtId="0" fontId="46" fillId="9" borderId="46" xfId="0" applyFont="1" applyFill="1" applyBorder="1" applyAlignment="1">
      <alignment horizontal="center" vertical="center" wrapText="1"/>
    </xf>
    <xf numFmtId="0" fontId="44" fillId="9" borderId="35" xfId="0" applyFont="1" applyFill="1" applyBorder="1" applyAlignment="1">
      <alignment horizontal="left" vertical="center" wrapText="1"/>
    </xf>
    <xf numFmtId="0" fontId="44" fillId="9" borderId="42" xfId="0" applyFont="1" applyFill="1" applyBorder="1" applyAlignment="1">
      <alignment horizontal="left" vertical="center" wrapText="1"/>
    </xf>
    <xf numFmtId="0" fontId="44" fillId="9" borderId="44" xfId="0" applyFont="1" applyFill="1" applyBorder="1" applyAlignment="1">
      <alignment horizontal="left" vertical="center" wrapText="1"/>
    </xf>
    <xf numFmtId="0" fontId="44" fillId="9" borderId="47" xfId="0" applyFont="1" applyFill="1" applyBorder="1" applyAlignment="1">
      <alignment horizontal="left" vertical="center" wrapText="1"/>
    </xf>
    <xf numFmtId="0" fontId="44" fillId="9" borderId="0" xfId="0" applyFont="1" applyFill="1" applyBorder="1" applyAlignment="1">
      <alignment horizontal="left" vertical="center" wrapText="1"/>
    </xf>
    <xf numFmtId="0" fontId="44" fillId="9" borderId="48"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4" fillId="9" borderId="39"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1" fillId="9" borderId="0" xfId="0" applyFont="1" applyFill="1" applyAlignment="1">
      <alignment horizontal="center" vertical="center" wrapText="1"/>
    </xf>
    <xf numFmtId="0" fontId="42" fillId="9" borderId="0" xfId="0" applyFont="1" applyFill="1" applyAlignment="1">
      <alignment horizontal="center"/>
    </xf>
    <xf numFmtId="0" fontId="44" fillId="9" borderId="17" xfId="0" applyFont="1" applyFill="1" applyBorder="1" applyAlignment="1">
      <alignment horizontal="left" vertical="center" wrapText="1"/>
    </xf>
    <xf numFmtId="0" fontId="44" fillId="9" borderId="18" xfId="0" applyFont="1" applyFill="1" applyBorder="1" applyAlignment="1">
      <alignment horizontal="left" vertical="center" wrapText="1"/>
    </xf>
    <xf numFmtId="0" fontId="44" fillId="9" borderId="19" xfId="0" applyFont="1" applyFill="1" applyBorder="1" applyAlignment="1">
      <alignment horizontal="left" vertical="center" wrapText="1"/>
    </xf>
    <xf numFmtId="0" fontId="25" fillId="13" borderId="0" xfId="0" applyFont="1" applyFill="1" applyAlignment="1">
      <alignment horizontal="center" vertical="center"/>
    </xf>
    <xf numFmtId="0" fontId="43" fillId="9" borderId="52" xfId="0" applyFont="1" applyFill="1" applyBorder="1" applyAlignment="1">
      <alignment horizontal="left" vertical="center" wrapText="1"/>
    </xf>
    <xf numFmtId="0" fontId="43" fillId="9" borderId="20" xfId="0" applyFont="1" applyFill="1" applyBorder="1" applyAlignment="1">
      <alignment horizontal="left" vertical="center" wrapText="1"/>
    </xf>
    <xf numFmtId="0" fontId="43" fillId="9" borderId="49" xfId="0" applyFont="1" applyFill="1" applyBorder="1" applyAlignment="1">
      <alignment horizontal="left" vertical="center" wrapText="1"/>
    </xf>
    <xf numFmtId="0" fontId="43" fillId="9" borderId="7" xfId="0" applyFont="1" applyFill="1" applyBorder="1" applyAlignment="1">
      <alignment horizontal="left" vertical="center" wrapText="1"/>
    </xf>
    <xf numFmtId="0" fontId="43" fillId="9" borderId="26" xfId="0" applyFont="1" applyFill="1" applyBorder="1" applyAlignment="1">
      <alignment horizontal="left" vertical="center" wrapText="1"/>
    </xf>
    <xf numFmtId="0" fontId="43" fillId="9" borderId="55" xfId="0" applyFont="1" applyFill="1" applyBorder="1" applyAlignment="1">
      <alignment horizontal="left" vertical="center" wrapText="1"/>
    </xf>
    <xf numFmtId="0" fontId="44" fillId="9" borderId="60" xfId="0" applyFont="1" applyFill="1" applyBorder="1" applyAlignment="1">
      <alignment horizontal="center" vertical="center" wrapText="1"/>
    </xf>
    <xf numFmtId="0" fontId="44" fillId="9" borderId="26" xfId="0" applyFont="1" applyFill="1" applyBorder="1" applyAlignment="1">
      <alignment horizontal="center" vertical="center" wrapText="1"/>
    </xf>
    <xf numFmtId="0" fontId="44" fillId="9" borderId="55" xfId="0" applyFont="1" applyFill="1" applyBorder="1" applyAlignment="1">
      <alignment horizontal="center" vertical="center" wrapText="1"/>
    </xf>
    <xf numFmtId="0" fontId="43" fillId="9" borderId="5" xfId="0" applyFont="1" applyFill="1" applyBorder="1" applyAlignment="1">
      <alignment horizontal="left" vertical="center" wrapText="1"/>
    </xf>
    <xf numFmtId="0" fontId="43" fillId="9" borderId="32" xfId="0" applyFont="1" applyFill="1" applyBorder="1" applyAlignment="1">
      <alignment horizontal="left" vertical="center" wrapText="1"/>
    </xf>
    <xf numFmtId="0" fontId="43" fillId="9" borderId="54" xfId="0" applyFont="1" applyFill="1" applyBorder="1" applyAlignment="1">
      <alignment horizontal="left" vertical="center" wrapText="1"/>
    </xf>
    <xf numFmtId="0" fontId="43" fillId="9" borderId="57" xfId="0" applyFont="1" applyFill="1" applyBorder="1" applyAlignment="1">
      <alignment horizontal="left" vertical="center" wrapText="1"/>
    </xf>
    <xf numFmtId="0" fontId="43" fillId="9" borderId="39" xfId="0" applyFont="1" applyFill="1" applyBorder="1" applyAlignment="1">
      <alignment horizontal="left" vertical="center" wrapText="1"/>
    </xf>
    <xf numFmtId="0" fontId="43" fillId="9" borderId="41" xfId="0" applyFont="1" applyFill="1" applyBorder="1" applyAlignment="1">
      <alignment horizontal="left" vertical="center" wrapText="1"/>
    </xf>
    <xf numFmtId="0" fontId="44" fillId="9" borderId="35" xfId="0" applyFont="1" applyFill="1" applyBorder="1" applyAlignment="1">
      <alignment horizontal="center" vertical="center" wrapText="1"/>
    </xf>
    <xf numFmtId="0" fontId="44" fillId="9" borderId="42" xfId="0" applyFont="1" applyFill="1" applyBorder="1" applyAlignment="1">
      <alignment horizontal="center" vertical="center" wrapText="1"/>
    </xf>
    <xf numFmtId="0" fontId="44" fillId="9" borderId="44" xfId="0" applyFont="1" applyFill="1" applyBorder="1" applyAlignment="1">
      <alignment horizontal="center" vertical="center" wrapText="1"/>
    </xf>
    <xf numFmtId="0" fontId="44" fillId="9" borderId="47" xfId="0" applyFont="1" applyFill="1" applyBorder="1" applyAlignment="1">
      <alignment horizontal="center" vertical="center" wrapText="1"/>
    </xf>
    <xf numFmtId="0" fontId="44" fillId="9" borderId="0" xfId="0" applyFont="1" applyFill="1" applyBorder="1" applyAlignment="1">
      <alignment horizontal="center" vertical="center" wrapText="1"/>
    </xf>
    <xf numFmtId="0" fontId="44" fillId="9" borderId="48"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1" fillId="9" borderId="19" xfId="0" applyFont="1" applyFill="1" applyBorder="1" applyAlignment="1">
      <alignment horizontal="center" vertical="center" wrapText="1"/>
    </xf>
    <xf numFmtId="0" fontId="43" fillId="9" borderId="45" xfId="0" applyFont="1" applyFill="1" applyBorder="1" applyAlignment="1">
      <alignment horizontal="center" vertical="center"/>
    </xf>
    <xf numFmtId="0" fontId="43" fillId="9" borderId="46" xfId="0" applyFont="1" applyFill="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horizontal="right" vertical="center" wrapText="1"/>
    </xf>
    <xf numFmtId="0" fontId="56" fillId="0" borderId="52" xfId="0" applyFont="1" applyFill="1" applyBorder="1" applyAlignment="1">
      <alignment horizontal="left" vertical="center" wrapText="1"/>
    </xf>
    <xf numFmtId="0" fontId="56" fillId="0" borderId="20" xfId="0" applyFont="1" applyFill="1" applyBorder="1" applyAlignment="1">
      <alignment horizontal="left" vertical="center" wrapText="1"/>
    </xf>
    <xf numFmtId="0" fontId="56" fillId="0" borderId="31" xfId="0" applyFont="1" applyFill="1" applyBorder="1" applyAlignment="1">
      <alignment horizontal="left" vertical="center" wrapText="1"/>
    </xf>
    <xf numFmtId="0" fontId="56" fillId="0" borderId="63"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30" xfId="0" applyFont="1" applyFill="1" applyBorder="1" applyAlignment="1">
      <alignment horizontal="left" vertical="center" wrapText="1"/>
    </xf>
    <xf numFmtId="0" fontId="56" fillId="0" borderId="7" xfId="0" applyFont="1" applyFill="1" applyBorder="1" applyAlignment="1">
      <alignment horizontal="left" vertical="center" wrapText="1"/>
    </xf>
    <xf numFmtId="0" fontId="56" fillId="0" borderId="26" xfId="0" applyFont="1" applyFill="1" applyBorder="1" applyAlignment="1">
      <alignment horizontal="left" vertical="center" wrapText="1"/>
    </xf>
    <xf numFmtId="0" fontId="56" fillId="0" borderId="21" xfId="0" applyFont="1" applyFill="1" applyBorder="1" applyAlignment="1">
      <alignment horizontal="left" vertical="center" wrapText="1"/>
    </xf>
    <xf numFmtId="0" fontId="31" fillId="0" borderId="1" xfId="0" applyFont="1" applyBorder="1" applyAlignment="1" applyProtection="1">
      <alignment horizontal="center" vertical="center" wrapText="1"/>
      <protection locked="0"/>
    </xf>
    <xf numFmtId="0" fontId="31" fillId="0" borderId="2" xfId="0" applyFont="1" applyBorder="1" applyAlignment="1" applyProtection="1">
      <alignment horizontal="center" vertical="center" wrapText="1"/>
      <protection locked="0"/>
    </xf>
    <xf numFmtId="0" fontId="31" fillId="0" borderId="17" xfId="0" applyFont="1" applyBorder="1" applyAlignment="1" applyProtection="1">
      <alignment horizontal="center"/>
      <protection locked="0"/>
    </xf>
    <xf numFmtId="0" fontId="31" fillId="0" borderId="19" xfId="0" applyFont="1" applyBorder="1" applyAlignment="1" applyProtection="1">
      <alignment horizontal="center"/>
      <protection locked="0"/>
    </xf>
    <xf numFmtId="0" fontId="31" fillId="0" borderId="42" xfId="0" applyFont="1" applyBorder="1" applyAlignment="1" applyProtection="1">
      <alignment horizontal="center"/>
      <protection locked="0"/>
    </xf>
    <xf numFmtId="0" fontId="31" fillId="0" borderId="44" xfId="0" applyFont="1" applyBorder="1" applyAlignment="1" applyProtection="1">
      <alignment horizontal="center"/>
      <protection locked="0"/>
    </xf>
    <xf numFmtId="0" fontId="31" fillId="0" borderId="0" xfId="0" applyFont="1" applyBorder="1" applyAlignment="1" applyProtection="1">
      <alignment horizontal="center"/>
      <protection locked="0"/>
    </xf>
    <xf numFmtId="0" fontId="31" fillId="0" borderId="48" xfId="0" applyFont="1" applyBorder="1" applyAlignment="1" applyProtection="1">
      <alignment horizontal="center"/>
      <protection locked="0"/>
    </xf>
    <xf numFmtId="0" fontId="14" fillId="9" borderId="0" xfId="0" applyFont="1" applyFill="1" applyBorder="1" applyAlignment="1" applyProtection="1">
      <alignment horizontal="center"/>
      <protection locked="0"/>
    </xf>
    <xf numFmtId="0" fontId="14" fillId="9" borderId="48" xfId="0" applyFont="1" applyFill="1" applyBorder="1" applyAlignment="1" applyProtection="1">
      <alignment horizontal="center"/>
      <protection locked="0"/>
    </xf>
    <xf numFmtId="0" fontId="10" fillId="9" borderId="0" xfId="0" applyFont="1" applyFill="1" applyBorder="1" applyAlignment="1" applyProtection="1">
      <alignment horizontal="center"/>
      <protection locked="0"/>
    </xf>
    <xf numFmtId="0" fontId="10" fillId="9" borderId="48" xfId="0" applyFont="1" applyFill="1" applyBorder="1" applyAlignment="1" applyProtection="1">
      <alignment horizontal="center"/>
      <protection locked="0"/>
    </xf>
    <xf numFmtId="0" fontId="14" fillId="9" borderId="39" xfId="0" applyFont="1" applyFill="1" applyBorder="1" applyAlignment="1" applyProtection="1">
      <alignment horizontal="center"/>
      <protection locked="0"/>
    </xf>
    <xf numFmtId="0" fontId="14" fillId="9" borderId="41" xfId="0" applyFont="1" applyFill="1" applyBorder="1" applyAlignment="1" applyProtection="1">
      <alignment horizontal="center"/>
      <protection locked="0"/>
    </xf>
    <xf numFmtId="0" fontId="36" fillId="13" borderId="47" xfId="0" applyFont="1" applyFill="1" applyBorder="1" applyAlignment="1" applyProtection="1">
      <alignment horizontal="center" vertical="center"/>
    </xf>
    <xf numFmtId="0" fontId="36" fillId="13" borderId="0" xfId="0" applyFont="1" applyFill="1" applyBorder="1" applyAlignment="1" applyProtection="1">
      <alignment horizontal="center" vertical="center"/>
    </xf>
    <xf numFmtId="0" fontId="16" fillId="12" borderId="47" xfId="0" applyFont="1" applyFill="1" applyBorder="1" applyAlignment="1" applyProtection="1">
      <alignment horizontal="center" vertical="center"/>
    </xf>
    <xf numFmtId="0" fontId="16" fillId="12" borderId="0" xfId="0" applyFont="1" applyFill="1" applyBorder="1" applyAlignment="1" applyProtection="1">
      <alignment horizontal="center" vertical="center"/>
    </xf>
    <xf numFmtId="0" fontId="47" fillId="8" borderId="35" xfId="0" applyFont="1" applyFill="1" applyBorder="1" applyAlignment="1" applyProtection="1">
      <alignment horizontal="center" vertical="center" wrapText="1"/>
    </xf>
    <xf numFmtId="0" fontId="47" fillId="8" borderId="44" xfId="0" applyFont="1" applyFill="1" applyBorder="1" applyAlignment="1" applyProtection="1">
      <alignment horizontal="center" vertical="center" wrapText="1"/>
    </xf>
    <xf numFmtId="0" fontId="47" fillId="8" borderId="43" xfId="0" applyFont="1" applyFill="1" applyBorder="1" applyAlignment="1" applyProtection="1">
      <alignment horizontal="center" vertical="center" wrapText="1"/>
    </xf>
    <xf numFmtId="0" fontId="47" fillId="8" borderId="41" xfId="0" applyFont="1" applyFill="1" applyBorder="1" applyAlignment="1" applyProtection="1">
      <alignment horizontal="center" vertical="center" wrapText="1"/>
    </xf>
    <xf numFmtId="0" fontId="36" fillId="13" borderId="39" xfId="0" applyFont="1" applyFill="1" applyBorder="1" applyAlignment="1" applyProtection="1">
      <alignment horizontal="center" vertical="center"/>
    </xf>
    <xf numFmtId="0" fontId="36" fillId="13" borderId="41" xfId="0" applyFont="1" applyFill="1" applyBorder="1" applyAlignment="1" applyProtection="1">
      <alignment horizontal="center" vertical="center"/>
    </xf>
    <xf numFmtId="0" fontId="47" fillId="8" borderId="37" xfId="0" applyFont="1" applyFill="1" applyBorder="1" applyAlignment="1" applyProtection="1">
      <alignment horizontal="center" vertical="center" wrapText="1"/>
    </xf>
    <xf numFmtId="2" fontId="47" fillId="8" borderId="17" xfId="0" applyNumberFormat="1" applyFont="1" applyFill="1" applyBorder="1" applyAlignment="1" applyProtection="1">
      <alignment horizontal="center" vertical="center" wrapText="1"/>
    </xf>
    <xf numFmtId="2" fontId="47" fillId="8" borderId="37" xfId="0" applyNumberFormat="1" applyFont="1" applyFill="1" applyBorder="1" applyAlignment="1" applyProtection="1">
      <alignment horizontal="center" vertical="center" wrapText="1"/>
    </xf>
    <xf numFmtId="0" fontId="36" fillId="13" borderId="43" xfId="0" applyFont="1" applyFill="1" applyBorder="1" applyAlignment="1" applyProtection="1">
      <alignment horizontal="center" vertical="center"/>
    </xf>
    <xf numFmtId="0" fontId="54" fillId="8" borderId="37" xfId="0" applyFont="1" applyFill="1" applyBorder="1" applyAlignment="1" applyProtection="1">
      <alignment horizontal="center" vertical="center"/>
    </xf>
    <xf numFmtId="0" fontId="47" fillId="8" borderId="45" xfId="0" applyFont="1" applyFill="1" applyBorder="1" applyAlignment="1" applyProtection="1">
      <alignment horizontal="center" vertical="center" wrapText="1"/>
    </xf>
    <xf numFmtId="0" fontId="47" fillId="8" borderId="46" xfId="0" applyFont="1" applyFill="1" applyBorder="1" applyAlignment="1" applyProtection="1">
      <alignment horizontal="center" vertical="center" wrapText="1"/>
    </xf>
    <xf numFmtId="14" fontId="31" fillId="0" borderId="36" xfId="0" applyNumberFormat="1" applyFont="1" applyBorder="1" applyAlignment="1" applyProtection="1">
      <alignment horizontal="center" vertical="center" wrapText="1"/>
      <protection locked="0"/>
    </xf>
    <xf numFmtId="0" fontId="31" fillId="0" borderId="3" xfId="0" applyFont="1" applyBorder="1" applyAlignment="1" applyProtection="1">
      <alignment horizontal="center" vertical="center" wrapText="1"/>
      <protection locked="0"/>
    </xf>
    <xf numFmtId="0" fontId="31" fillId="0" borderId="4" xfId="0" applyFont="1" applyBorder="1" applyAlignment="1" applyProtection="1">
      <alignment horizontal="center" vertical="center" wrapText="1"/>
      <protection locked="0"/>
    </xf>
    <xf numFmtId="9" fontId="32" fillId="0" borderId="36" xfId="1" applyFont="1" applyFill="1" applyBorder="1" applyAlignment="1" applyProtection="1">
      <alignment horizontal="center" vertical="center" wrapText="1"/>
    </xf>
    <xf numFmtId="9" fontId="32" fillId="0" borderId="3" xfId="1" applyFont="1" applyFill="1" applyBorder="1" applyAlignment="1" applyProtection="1">
      <alignment horizontal="center" vertical="center" wrapText="1"/>
    </xf>
    <xf numFmtId="0" fontId="52" fillId="9" borderId="38" xfId="0" applyFont="1" applyFill="1" applyBorder="1" applyAlignment="1" applyProtection="1">
      <alignment horizontal="left" vertical="center" wrapText="1"/>
      <protection locked="0"/>
    </xf>
    <xf numFmtId="0" fontId="52" fillId="9" borderId="25" xfId="0" applyFont="1" applyFill="1" applyBorder="1" applyAlignment="1" applyProtection="1">
      <alignment horizontal="left" vertical="center" wrapText="1"/>
      <protection locked="0"/>
    </xf>
    <xf numFmtId="0" fontId="52" fillId="9" borderId="61" xfId="0" applyFont="1" applyFill="1" applyBorder="1" applyAlignment="1" applyProtection="1">
      <alignment horizontal="left" vertical="center" wrapText="1"/>
      <protection locked="0"/>
    </xf>
    <xf numFmtId="9" fontId="31" fillId="0" borderId="36" xfId="1" applyNumberFormat="1" applyFont="1" applyBorder="1" applyAlignment="1" applyProtection="1">
      <alignment horizontal="center" vertical="center" wrapText="1"/>
    </xf>
    <xf numFmtId="9" fontId="31" fillId="0" borderId="3" xfId="1" applyNumberFormat="1" applyFont="1" applyBorder="1" applyAlignment="1" applyProtection="1">
      <alignment horizontal="center" vertical="center" wrapText="1"/>
    </xf>
    <xf numFmtId="9" fontId="31" fillId="0" borderId="4" xfId="1" applyNumberFormat="1" applyFont="1" applyBorder="1" applyAlignment="1" applyProtection="1">
      <alignment horizontal="center" vertical="center" wrapText="1"/>
    </xf>
    <xf numFmtId="0" fontId="54" fillId="8" borderId="40" xfId="0" applyFont="1" applyFill="1" applyBorder="1" applyAlignment="1" applyProtection="1">
      <alignment horizontal="center" vertical="center" wrapText="1"/>
      <protection locked="0"/>
    </xf>
    <xf numFmtId="0" fontId="54" fillId="8" borderId="59" xfId="0" applyFont="1" applyFill="1" applyBorder="1" applyAlignment="1" applyProtection="1">
      <alignment horizontal="center" vertical="center" wrapText="1"/>
      <protection locked="0"/>
    </xf>
    <xf numFmtId="0" fontId="54" fillId="8" borderId="16" xfId="0"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31" fillId="0" borderId="2" xfId="0" applyFont="1" applyFill="1" applyBorder="1" applyAlignment="1" applyProtection="1">
      <alignment horizontal="justify" vertical="center" wrapText="1"/>
      <protection locked="0"/>
    </xf>
    <xf numFmtId="0" fontId="31" fillId="0" borderId="3" xfId="0" applyFont="1" applyFill="1" applyBorder="1" applyAlignment="1" applyProtection="1">
      <alignment horizontal="justify" vertical="center" wrapText="1"/>
      <protection locked="0"/>
    </xf>
    <xf numFmtId="0" fontId="31" fillId="0" borderId="4" xfId="0" applyFont="1" applyFill="1" applyBorder="1" applyAlignment="1" applyProtection="1">
      <alignment horizontal="justify" vertical="center" wrapText="1"/>
      <protection locked="0"/>
    </xf>
    <xf numFmtId="0" fontId="47" fillId="8" borderId="2" xfId="0" applyFont="1" applyFill="1" applyBorder="1" applyAlignment="1" applyProtection="1">
      <alignment horizontal="center" vertical="center"/>
    </xf>
    <xf numFmtId="0" fontId="47" fillId="8" borderId="1" xfId="0" applyFont="1" applyFill="1" applyBorder="1" applyAlignment="1" applyProtection="1">
      <alignment horizontal="center" vertical="center" wrapText="1"/>
    </xf>
    <xf numFmtId="0" fontId="54" fillId="8" borderId="53" xfId="0" applyFont="1" applyFill="1" applyBorder="1" applyAlignment="1" applyProtection="1">
      <alignment horizontal="center" vertical="center" wrapText="1"/>
      <protection locked="0"/>
    </xf>
    <xf numFmtId="9" fontId="31" fillId="0" borderId="1" xfId="1" applyFont="1" applyBorder="1" applyAlignment="1" applyProtection="1">
      <alignment horizontal="center" vertical="center" wrapText="1"/>
      <protection locked="0"/>
    </xf>
    <xf numFmtId="9" fontId="31" fillId="0" borderId="2" xfId="1" applyFont="1" applyBorder="1" applyAlignment="1" applyProtection="1">
      <alignment horizontal="center" vertical="center" wrapText="1"/>
      <protection locked="0"/>
    </xf>
    <xf numFmtId="9" fontId="31" fillId="0" borderId="2" xfId="1" applyFont="1" applyFill="1" applyBorder="1" applyAlignment="1" applyProtection="1">
      <alignment horizontal="center" vertical="center" wrapText="1"/>
      <protection locked="0"/>
    </xf>
    <xf numFmtId="9" fontId="31" fillId="0" borderId="3" xfId="1" applyFont="1" applyFill="1" applyBorder="1" applyAlignment="1" applyProtection="1">
      <alignment horizontal="center" vertical="center" wrapText="1"/>
      <protection locked="0"/>
    </xf>
    <xf numFmtId="9" fontId="31" fillId="0" borderId="4" xfId="1" applyFont="1" applyFill="1" applyBorder="1" applyAlignment="1" applyProtection="1">
      <alignment horizontal="center" vertical="center" wrapText="1"/>
      <protection locked="0"/>
    </xf>
    <xf numFmtId="0" fontId="30" fillId="0" borderId="2" xfId="0" applyFont="1" applyFill="1" applyBorder="1" applyAlignment="1" applyProtection="1">
      <alignment horizontal="center" vertical="center" wrapText="1"/>
      <protection locked="0"/>
    </xf>
    <xf numFmtId="0" fontId="30" fillId="0" borderId="3" xfId="0" applyFont="1" applyFill="1" applyBorder="1" applyAlignment="1" applyProtection="1">
      <alignment horizontal="center" vertical="center" wrapText="1"/>
      <protection locked="0"/>
    </xf>
    <xf numFmtId="0" fontId="30" fillId="0" borderId="4" xfId="0" applyFont="1" applyFill="1" applyBorder="1" applyAlignment="1" applyProtection="1">
      <alignment horizontal="center" vertical="center" wrapText="1"/>
      <protection locked="0"/>
    </xf>
    <xf numFmtId="9" fontId="31" fillId="0" borderId="3" xfId="0" applyNumberFormat="1" applyFont="1" applyBorder="1" applyAlignment="1" applyProtection="1">
      <alignment horizontal="center" vertical="center" wrapText="1"/>
      <protection locked="0"/>
    </xf>
    <xf numFmtId="0" fontId="31" fillId="0" borderId="51" xfId="0" applyFont="1" applyFill="1" applyBorder="1" applyAlignment="1" applyProtection="1">
      <alignment horizontal="center" vertical="center" wrapText="1"/>
      <protection locked="0"/>
    </xf>
    <xf numFmtId="0" fontId="30" fillId="0" borderId="2" xfId="0" applyFont="1" applyFill="1" applyBorder="1" applyAlignment="1" applyProtection="1">
      <alignment horizontal="justify" vertical="center" wrapText="1"/>
      <protection locked="0"/>
    </xf>
    <xf numFmtId="0" fontId="30" fillId="0" borderId="3" xfId="0" applyFont="1" applyFill="1" applyBorder="1" applyAlignment="1" applyProtection="1">
      <alignment horizontal="justify" vertical="center" wrapText="1"/>
      <protection locked="0"/>
    </xf>
    <xf numFmtId="0" fontId="30" fillId="0" borderId="4" xfId="0" applyFont="1" applyFill="1" applyBorder="1" applyAlignment="1" applyProtection="1">
      <alignment horizontal="justify" vertical="center" wrapText="1"/>
      <protection locked="0"/>
    </xf>
    <xf numFmtId="9" fontId="31" fillId="0" borderId="4" xfId="1" applyFont="1" applyBorder="1" applyAlignment="1" applyProtection="1">
      <alignment horizontal="center" vertical="center" wrapText="1"/>
      <protection locked="0"/>
    </xf>
    <xf numFmtId="0" fontId="15" fillId="9" borderId="23"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53" fillId="9" borderId="33" xfId="0" applyFont="1" applyFill="1" applyBorder="1" applyAlignment="1" applyProtection="1">
      <alignment horizontal="center" vertical="center"/>
      <protection locked="0"/>
    </xf>
    <xf numFmtId="0" fontId="53" fillId="9" borderId="50" xfId="0" applyFont="1" applyFill="1" applyBorder="1" applyAlignment="1" applyProtection="1">
      <alignment horizontal="center" vertical="center"/>
      <protection locked="0"/>
    </xf>
    <xf numFmtId="0" fontId="53" fillId="9" borderId="34" xfId="0" applyFont="1" applyFill="1" applyBorder="1" applyAlignment="1" applyProtection="1">
      <alignment horizontal="center" vertical="center"/>
      <protection locked="0"/>
    </xf>
    <xf numFmtId="0" fontId="14" fillId="0" borderId="26" xfId="0" applyFont="1" applyBorder="1" applyAlignment="1" applyProtection="1">
      <alignment horizontal="center"/>
      <protection locked="0"/>
    </xf>
    <xf numFmtId="0" fontId="14" fillId="0" borderId="32" xfId="0" applyFont="1" applyBorder="1" applyAlignment="1" applyProtection="1">
      <alignment horizontal="center"/>
      <protection locked="0"/>
    </xf>
    <xf numFmtId="0" fontId="12" fillId="9" borderId="13" xfId="0" applyFont="1" applyFill="1" applyBorder="1" applyAlignment="1" applyProtection="1">
      <alignment horizontal="center" vertical="center"/>
      <protection locked="0"/>
    </xf>
    <xf numFmtId="0" fontId="12" fillId="9" borderId="14" xfId="0" applyFont="1" applyFill="1" applyBorder="1" applyAlignment="1" applyProtection="1">
      <alignment horizontal="center" vertical="center"/>
      <protection locked="0"/>
    </xf>
    <xf numFmtId="0" fontId="12" fillId="9" borderId="15" xfId="0" applyFont="1" applyFill="1" applyBorder="1" applyAlignment="1" applyProtection="1">
      <alignment horizontal="center" vertical="center"/>
      <protection locked="0"/>
    </xf>
    <xf numFmtId="0" fontId="14" fillId="9" borderId="38" xfId="0" applyFont="1" applyFill="1" applyBorder="1" applyAlignment="1" applyProtection="1">
      <alignment horizontal="center"/>
      <protection locked="0"/>
    </xf>
    <xf numFmtId="0" fontId="14" fillId="9" borderId="25" xfId="0" applyFont="1" applyFill="1" applyBorder="1" applyAlignment="1" applyProtection="1">
      <alignment horizontal="center"/>
      <protection locked="0"/>
    </xf>
    <xf numFmtId="0" fontId="14" fillId="9" borderId="24" xfId="0" applyFont="1" applyFill="1" applyBorder="1" applyAlignment="1" applyProtection="1">
      <alignment horizontal="center"/>
      <protection locked="0"/>
    </xf>
    <xf numFmtId="9" fontId="31" fillId="0" borderId="1" xfId="0" applyNumberFormat="1" applyFont="1" applyBorder="1" applyAlignment="1" applyProtection="1">
      <alignment horizontal="center" vertical="center" wrapText="1"/>
      <protection locked="0"/>
    </xf>
    <xf numFmtId="0" fontId="47" fillId="0" borderId="52" xfId="0" applyFont="1" applyFill="1" applyBorder="1" applyAlignment="1">
      <alignment horizontal="center" wrapText="1"/>
    </xf>
    <xf numFmtId="0" fontId="47" fillId="0" borderId="20" xfId="0" applyFont="1" applyFill="1" applyBorder="1" applyAlignment="1">
      <alignment horizontal="center" wrapText="1"/>
    </xf>
    <xf numFmtId="0" fontId="47" fillId="0" borderId="31" xfId="0" applyFont="1" applyFill="1" applyBorder="1" applyAlignment="1">
      <alignment horizontal="center" wrapText="1"/>
    </xf>
    <xf numFmtId="0" fontId="47" fillId="0" borderId="63" xfId="0" applyFont="1" applyFill="1" applyBorder="1" applyAlignment="1">
      <alignment horizontal="center" wrapText="1"/>
    </xf>
    <xf numFmtId="0" fontId="47" fillId="0" borderId="0" xfId="0" applyFont="1" applyFill="1" applyBorder="1" applyAlignment="1">
      <alignment horizontal="center" wrapText="1"/>
    </xf>
    <xf numFmtId="0" fontId="47" fillId="0" borderId="30" xfId="0" applyFont="1" applyFill="1" applyBorder="1" applyAlignment="1">
      <alignment horizontal="center" wrapText="1"/>
    </xf>
    <xf numFmtId="0" fontId="47" fillId="0" borderId="7" xfId="0" applyFont="1" applyFill="1" applyBorder="1" applyAlignment="1">
      <alignment horizontal="center" wrapText="1"/>
    </xf>
    <xf numFmtId="0" fontId="47" fillId="0" borderId="26" xfId="0" applyFont="1" applyFill="1" applyBorder="1" applyAlignment="1">
      <alignment horizontal="center" wrapText="1"/>
    </xf>
    <xf numFmtId="0" fontId="47" fillId="0" borderId="21" xfId="0" applyFont="1" applyFill="1" applyBorder="1" applyAlignment="1">
      <alignment horizontal="center" wrapText="1"/>
    </xf>
    <xf numFmtId="0" fontId="56" fillId="0" borderId="1" xfId="0" applyFont="1" applyFill="1" applyBorder="1" applyAlignment="1">
      <alignment horizontal="center" vertical="center" wrapText="1"/>
    </xf>
    <xf numFmtId="0" fontId="47" fillId="8" borderId="17" xfId="0" applyFont="1" applyFill="1" applyBorder="1" applyAlignment="1" applyProtection="1">
      <alignment horizontal="center" vertical="center" wrapText="1"/>
    </xf>
    <xf numFmtId="0" fontId="47" fillId="8" borderId="18" xfId="0" applyFont="1" applyFill="1" applyBorder="1" applyAlignment="1" applyProtection="1">
      <alignment horizontal="center" vertical="center" wrapText="1"/>
    </xf>
    <xf numFmtId="0" fontId="47" fillId="8" borderId="19" xfId="0" applyFont="1" applyFill="1" applyBorder="1" applyAlignment="1" applyProtection="1">
      <alignment horizontal="center" vertical="center" wrapText="1"/>
    </xf>
    <xf numFmtId="9" fontId="31" fillId="0" borderId="4" xfId="0" applyNumberFormat="1" applyFont="1" applyBorder="1" applyAlignment="1" applyProtection="1">
      <alignment horizontal="center" vertical="center" wrapText="1"/>
      <protection locked="0"/>
    </xf>
    <xf numFmtId="0" fontId="54" fillId="8" borderId="58"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wrapText="1"/>
      <protection locked="0"/>
    </xf>
    <xf numFmtId="0" fontId="31" fillId="0" borderId="36" xfId="0" applyFont="1" applyBorder="1" applyAlignment="1" applyProtection="1">
      <alignment horizontal="justify" vertical="center" wrapText="1"/>
      <protection locked="0"/>
    </xf>
    <xf numFmtId="0" fontId="31" fillId="0" borderId="3" xfId="0" applyFont="1" applyBorder="1" applyAlignment="1" applyProtection="1">
      <alignment horizontal="justify" vertical="center" wrapText="1"/>
      <protection locked="0"/>
    </xf>
    <xf numFmtId="0" fontId="31" fillId="0" borderId="4" xfId="0" applyFont="1" applyBorder="1" applyAlignment="1" applyProtection="1">
      <alignment horizontal="justify" vertical="center" wrapText="1"/>
      <protection locked="0"/>
    </xf>
    <xf numFmtId="0" fontId="31" fillId="0" borderId="36" xfId="0" applyFont="1" applyBorder="1" applyAlignment="1" applyProtection="1">
      <alignment horizontal="center" vertical="center" wrapText="1"/>
      <protection locked="0"/>
    </xf>
    <xf numFmtId="9" fontId="31" fillId="0" borderId="36" xfId="0" applyNumberFormat="1" applyFont="1" applyBorder="1" applyAlignment="1" applyProtection="1">
      <alignment horizontal="center" vertical="center" wrapText="1"/>
      <protection locked="0"/>
    </xf>
    <xf numFmtId="9" fontId="31" fillId="0" borderId="36" xfId="1" applyFont="1" applyBorder="1" applyAlignment="1" applyProtection="1">
      <alignment horizontal="center" vertical="center" wrapText="1"/>
      <protection locked="0"/>
    </xf>
    <xf numFmtId="9" fontId="31" fillId="0" borderId="3" xfId="1" applyFont="1" applyBorder="1" applyAlignment="1" applyProtection="1">
      <alignment horizontal="center" vertical="center" wrapText="1"/>
      <protection locked="0"/>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23" fillId="7" borderId="37" xfId="0" applyFont="1" applyFill="1" applyBorder="1" applyAlignment="1">
      <alignment horizontal="left" vertical="top"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8" fillId="7" borderId="4" xfId="0" applyFont="1" applyFill="1" applyBorder="1" applyAlignment="1">
      <alignment vertical="center" wrapText="1"/>
    </xf>
    <xf numFmtId="0" fontId="18" fillId="7" borderId="1" xfId="0" applyFont="1" applyFill="1" applyBorder="1" applyAlignment="1">
      <alignment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0" fillId="5" borderId="42"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10" fillId="5" borderId="39" xfId="0" applyFont="1" applyFill="1" applyBorder="1" applyAlignment="1">
      <alignment horizontal="center" vertical="center" wrapText="1"/>
    </xf>
    <xf numFmtId="0" fontId="10" fillId="5" borderId="41"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3" fillId="3" borderId="17" xfId="0" applyFont="1" applyFill="1" applyBorder="1" applyAlignment="1">
      <alignment horizontal="center" vertical="center"/>
    </xf>
    <xf numFmtId="0" fontId="13" fillId="3" borderId="18" xfId="0" applyFont="1" applyFill="1" applyBorder="1" applyAlignment="1">
      <alignment horizontal="center" vertical="center"/>
    </xf>
    <xf numFmtId="0" fontId="13" fillId="3" borderId="19" xfId="0" applyFont="1" applyFill="1" applyBorder="1" applyAlignment="1">
      <alignment horizontal="center" vertical="center"/>
    </xf>
    <xf numFmtId="0" fontId="10" fillId="5" borderId="17"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4" fillId="0" borderId="7" xfId="0" applyFont="1" applyBorder="1" applyAlignment="1">
      <alignment horizontal="center" vertical="center" wrapText="1"/>
    </xf>
    <xf numFmtId="0" fontId="14" fillId="0" borderId="21" xfId="0" applyFont="1" applyBorder="1" applyAlignment="1">
      <alignment horizontal="center" vertical="center" wrapText="1"/>
    </xf>
    <xf numFmtId="0" fontId="21" fillId="9" borderId="1" xfId="0" applyFont="1" applyFill="1" applyBorder="1" applyAlignment="1" applyProtection="1">
      <alignment horizontal="right" vertical="center" wrapText="1"/>
    </xf>
    <xf numFmtId="0" fontId="21" fillId="0" borderId="4"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14" fillId="9" borderId="1" xfId="0" applyFont="1" applyFill="1" applyBorder="1" applyAlignment="1" applyProtection="1">
      <alignment horizontal="center" vertical="center"/>
    </xf>
    <xf numFmtId="0" fontId="21" fillId="6" borderId="52" xfId="0" applyFont="1" applyFill="1" applyBorder="1" applyAlignment="1" applyProtection="1">
      <alignment horizontal="center" vertical="center" wrapText="1"/>
    </xf>
    <xf numFmtId="0" fontId="21" fillId="6" borderId="20" xfId="0" applyFont="1" applyFill="1" applyBorder="1" applyAlignment="1" applyProtection="1">
      <alignment horizontal="center" vertical="center" wrapText="1"/>
    </xf>
    <xf numFmtId="0" fontId="14" fillId="0" borderId="1" xfId="0" applyFont="1" applyBorder="1" applyAlignment="1" applyProtection="1">
      <alignment horizontal="center" vertical="center"/>
    </xf>
    <xf numFmtId="0" fontId="50" fillId="9" borderId="1" xfId="0" applyFont="1" applyFill="1" applyBorder="1" applyAlignment="1" applyProtection="1">
      <alignment horizontal="center" vertical="center"/>
    </xf>
    <xf numFmtId="0" fontId="14" fillId="0" borderId="39" xfId="0" applyFont="1" applyBorder="1" applyAlignment="1" applyProtection="1">
      <alignment horizontal="center" vertical="center"/>
    </xf>
    <xf numFmtId="0" fontId="14" fillId="0" borderId="41" xfId="0" applyFont="1" applyBorder="1" applyAlignment="1" applyProtection="1">
      <alignment horizontal="center" vertical="center"/>
    </xf>
    <xf numFmtId="0" fontId="21" fillId="0" borderId="5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1" fillId="0" borderId="63"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21" xfId="0" applyFont="1" applyFill="1" applyBorder="1" applyAlignment="1">
      <alignment horizontal="left" vertical="center" wrapText="1"/>
    </xf>
    <xf numFmtId="0" fontId="21" fillId="6" borderId="5" xfId="0" applyFont="1" applyFill="1" applyBorder="1" applyAlignment="1" applyProtection="1">
      <alignment horizontal="center" vertical="center" wrapText="1"/>
    </xf>
    <xf numFmtId="0" fontId="21" fillId="6" borderId="32" xfId="0" applyFont="1" applyFill="1" applyBorder="1" applyAlignment="1" applyProtection="1">
      <alignment horizontal="center" vertical="center" wrapText="1"/>
    </xf>
    <xf numFmtId="0" fontId="21" fillId="6" borderId="6" xfId="0" applyFont="1" applyFill="1" applyBorder="1" applyAlignment="1" applyProtection="1">
      <alignment horizontal="center" vertical="center" wrapText="1"/>
    </xf>
    <xf numFmtId="0" fontId="49" fillId="9" borderId="1" xfId="0" applyFont="1" applyFill="1" applyBorder="1" applyAlignment="1" applyProtection="1">
      <alignment horizontal="center" vertical="center"/>
    </xf>
    <xf numFmtId="0" fontId="22" fillId="7" borderId="17" xfId="0" applyFont="1" applyFill="1" applyBorder="1" applyAlignment="1" applyProtection="1">
      <alignment horizontal="center" vertical="center" wrapText="1"/>
    </xf>
    <xf numFmtId="0" fontId="22" fillId="7" borderId="18" xfId="0" applyFont="1" applyFill="1" applyBorder="1" applyAlignment="1" applyProtection="1">
      <alignment horizontal="center" vertical="center" wrapText="1"/>
    </xf>
    <xf numFmtId="0" fontId="22" fillId="7" borderId="19" xfId="0" applyFont="1" applyFill="1" applyBorder="1" applyAlignment="1" applyProtection="1">
      <alignment horizontal="center" vertical="center" wrapText="1"/>
    </xf>
    <xf numFmtId="9" fontId="19" fillId="0" borderId="1" xfId="0" applyNumberFormat="1" applyFont="1" applyFill="1" applyBorder="1" applyAlignment="1" applyProtection="1">
      <alignment horizontal="center" vertical="center" wrapText="1"/>
    </xf>
    <xf numFmtId="164" fontId="10" fillId="0" borderId="1" xfId="0" applyNumberFormat="1" applyFont="1" applyBorder="1" applyAlignment="1" applyProtection="1">
      <alignment horizontal="center" vertical="center"/>
    </xf>
    <xf numFmtId="164" fontId="10" fillId="0" borderId="2" xfId="0" applyNumberFormat="1" applyFont="1" applyBorder="1" applyAlignment="1" applyProtection="1">
      <alignment horizontal="center" vertical="center"/>
    </xf>
    <xf numFmtId="164" fontId="10" fillId="0" borderId="3" xfId="0" applyNumberFormat="1" applyFont="1" applyBorder="1" applyAlignment="1" applyProtection="1">
      <alignment horizontal="center" vertical="center"/>
    </xf>
    <xf numFmtId="164" fontId="10" fillId="0" borderId="4" xfId="0" applyNumberFormat="1" applyFont="1" applyBorder="1" applyAlignment="1" applyProtection="1">
      <alignment horizontal="center" vertical="center"/>
    </xf>
    <xf numFmtId="0" fontId="11" fillId="6" borderId="11" xfId="0" applyFont="1" applyFill="1" applyBorder="1" applyAlignment="1" applyProtection="1">
      <alignment horizontal="center" vertical="center" wrapText="1"/>
    </xf>
    <xf numFmtId="0" fontId="11" fillId="7" borderId="1" xfId="0" applyFont="1" applyFill="1" applyBorder="1" applyAlignment="1" applyProtection="1">
      <alignment horizontal="center" vertical="center" wrapText="1"/>
    </xf>
    <xf numFmtId="0" fontId="20" fillId="0" borderId="1" xfId="0" applyFont="1" applyBorder="1" applyAlignment="1" applyProtection="1">
      <alignment horizontal="center" vertical="center" wrapText="1"/>
    </xf>
    <xf numFmtId="0" fontId="20" fillId="0" borderId="14" xfId="0" applyFont="1" applyBorder="1" applyAlignment="1" applyProtection="1">
      <alignment horizontal="center" vertical="center" wrapText="1"/>
    </xf>
    <xf numFmtId="164" fontId="10" fillId="0" borderId="14" xfId="0" applyNumberFormat="1" applyFont="1" applyBorder="1" applyAlignment="1" applyProtection="1">
      <alignment horizontal="center" vertical="center"/>
    </xf>
    <xf numFmtId="0" fontId="21" fillId="6" borderId="13" xfId="0" applyFont="1" applyFill="1" applyBorder="1" applyAlignment="1" applyProtection="1">
      <alignment horizontal="center" vertical="center" wrapText="1"/>
    </xf>
    <xf numFmtId="0" fontId="21" fillId="6" borderId="14" xfId="0" applyFont="1" applyFill="1" applyBorder="1" applyAlignment="1" applyProtection="1">
      <alignment horizontal="center" vertical="center" wrapText="1"/>
    </xf>
    <xf numFmtId="0" fontId="11" fillId="6" borderId="2" xfId="0" applyFont="1" applyFill="1" applyBorder="1" applyAlignment="1" applyProtection="1">
      <alignment horizontal="center" vertical="center" wrapText="1"/>
    </xf>
    <xf numFmtId="0" fontId="11" fillId="6" borderId="3" xfId="0" applyFont="1" applyFill="1" applyBorder="1" applyAlignment="1" applyProtection="1">
      <alignment horizontal="center" vertical="center" wrapText="1"/>
    </xf>
    <xf numFmtId="0" fontId="11" fillId="6" borderId="4" xfId="0" applyFont="1" applyFill="1" applyBorder="1" applyAlignment="1" applyProtection="1">
      <alignment horizontal="center" vertical="center" wrapText="1"/>
    </xf>
    <xf numFmtId="0" fontId="11" fillId="7" borderId="2" xfId="0" applyFont="1" applyFill="1" applyBorder="1" applyAlignment="1" applyProtection="1">
      <alignment horizontal="center" vertical="center" wrapText="1"/>
    </xf>
    <xf numFmtId="0" fontId="11" fillId="7" borderId="3" xfId="0" applyFont="1" applyFill="1" applyBorder="1" applyAlignment="1" applyProtection="1">
      <alignment horizontal="center" vertical="center" wrapText="1"/>
    </xf>
    <xf numFmtId="0" fontId="11" fillId="7" borderId="4" xfId="0" applyFont="1" applyFill="1" applyBorder="1" applyAlignment="1" applyProtection="1">
      <alignment horizontal="center" vertical="center" wrapText="1"/>
    </xf>
    <xf numFmtId="0" fontId="20" fillId="9" borderId="2" xfId="0" applyFont="1" applyFill="1" applyBorder="1" applyAlignment="1" applyProtection="1">
      <alignment horizontal="center" vertical="center" wrapText="1"/>
    </xf>
    <xf numFmtId="0" fontId="20" fillId="9" borderId="3" xfId="0" applyFont="1" applyFill="1" applyBorder="1" applyAlignment="1" applyProtection="1">
      <alignment horizontal="center" vertical="center" wrapText="1"/>
    </xf>
    <xf numFmtId="0" fontId="20" fillId="9" borderId="4" xfId="0" applyFont="1" applyFill="1" applyBorder="1" applyAlignment="1" applyProtection="1">
      <alignment horizontal="center" vertical="center" wrapText="1"/>
    </xf>
    <xf numFmtId="0" fontId="14" fillId="0" borderId="12"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50" fillId="0" borderId="0" xfId="0" applyFont="1" applyFill="1" applyBorder="1" applyAlignment="1">
      <alignment horizontal="center" wrapText="1"/>
    </xf>
    <xf numFmtId="0" fontId="21" fillId="0" borderId="0" xfId="0" applyFont="1" applyBorder="1" applyAlignment="1">
      <alignment horizontal="center" vertical="center" wrapText="1"/>
    </xf>
    <xf numFmtId="0" fontId="21" fillId="6" borderId="11" xfId="0" applyFont="1" applyFill="1" applyBorder="1" applyAlignment="1" applyProtection="1">
      <alignment horizontal="center" vertical="center" wrapText="1"/>
    </xf>
    <xf numFmtId="0" fontId="21" fillId="6" borderId="1" xfId="0" applyFont="1" applyFill="1" applyBorder="1" applyAlignment="1" applyProtection="1">
      <alignment horizontal="center" vertical="center" wrapText="1"/>
    </xf>
    <xf numFmtId="0" fontId="14" fillId="0" borderId="1" xfId="0" applyFont="1" applyBorder="1" applyAlignment="1" applyProtection="1">
      <alignment horizontal="center"/>
    </xf>
    <xf numFmtId="0" fontId="14" fillId="0" borderId="12" xfId="0" applyFont="1" applyBorder="1" applyAlignment="1" applyProtection="1">
      <alignment horizontal="center"/>
    </xf>
    <xf numFmtId="0" fontId="10" fillId="0" borderId="1"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14" fillId="0" borderId="39" xfId="0" applyFont="1" applyBorder="1" applyAlignment="1" applyProtection="1">
      <alignment horizontal="left" vertical="center" wrapText="1"/>
    </xf>
    <xf numFmtId="0" fontId="14" fillId="0" borderId="39" xfId="0" applyFont="1" applyBorder="1" applyAlignment="1" applyProtection="1">
      <alignment horizontal="left" vertical="center"/>
    </xf>
    <xf numFmtId="0" fontId="10" fillId="5" borderId="8" xfId="0" applyFont="1" applyFill="1" applyBorder="1" applyAlignment="1" applyProtection="1">
      <alignment horizontal="center" vertical="center" wrapText="1"/>
    </xf>
    <xf numFmtId="0" fontId="10" fillId="5" borderId="11" xfId="0" applyFont="1" applyFill="1" applyBorder="1" applyAlignment="1" applyProtection="1">
      <alignment horizontal="center" vertical="center" wrapText="1"/>
    </xf>
    <xf numFmtId="0" fontId="50" fillId="0" borderId="52" xfId="0" applyFont="1" applyFill="1" applyBorder="1" applyAlignment="1">
      <alignment horizontal="center" wrapText="1"/>
    </xf>
    <xf numFmtId="0" fontId="50" fillId="0" borderId="31" xfId="0" applyFont="1" applyFill="1" applyBorder="1" applyAlignment="1">
      <alignment horizontal="center" wrapText="1"/>
    </xf>
    <xf numFmtId="0" fontId="50" fillId="0" borderId="63" xfId="0" applyFont="1" applyFill="1" applyBorder="1" applyAlignment="1">
      <alignment horizontal="center" wrapText="1"/>
    </xf>
    <xf numFmtId="0" fontId="50" fillId="0" borderId="30" xfId="0" applyFont="1" applyFill="1" applyBorder="1" applyAlignment="1">
      <alignment horizontal="center" wrapText="1"/>
    </xf>
    <xf numFmtId="0" fontId="50" fillId="0" borderId="7" xfId="0" applyFont="1" applyFill="1" applyBorder="1" applyAlignment="1">
      <alignment horizontal="center" wrapText="1"/>
    </xf>
    <xf numFmtId="0" fontId="50" fillId="0" borderId="21" xfId="0" applyFont="1" applyFill="1" applyBorder="1" applyAlignment="1">
      <alignment horizontal="center" wrapText="1"/>
    </xf>
    <xf numFmtId="0" fontId="10" fillId="0" borderId="52"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4" fillId="0" borderId="0" xfId="0" applyFont="1" applyBorder="1" applyAlignment="1" applyProtection="1">
      <alignment horizontal="left"/>
    </xf>
    <xf numFmtId="0" fontId="14" fillId="0" borderId="42" xfId="0" applyFont="1" applyBorder="1" applyAlignment="1" applyProtection="1">
      <alignment horizontal="left" vertical="center" wrapText="1"/>
    </xf>
    <xf numFmtId="0" fontId="36" fillId="12" borderId="17" xfId="0" applyFont="1" applyFill="1" applyBorder="1" applyAlignment="1" applyProtection="1">
      <alignment horizontal="center" vertical="center" wrapText="1"/>
    </xf>
    <xf numFmtId="0" fontId="36" fillId="12" borderId="18" xfId="0" applyFont="1" applyFill="1" applyBorder="1" applyAlignment="1" applyProtection="1">
      <alignment horizontal="center" vertical="center" wrapText="1"/>
    </xf>
    <xf numFmtId="0" fontId="36" fillId="12" borderId="19" xfId="0" applyFont="1" applyFill="1" applyBorder="1" applyAlignment="1" applyProtection="1">
      <alignment horizontal="center" vertical="center" wrapText="1"/>
    </xf>
    <xf numFmtId="0" fontId="25" fillId="13" borderId="17" xfId="0" applyFont="1" applyFill="1" applyBorder="1" applyAlignment="1" applyProtection="1">
      <alignment horizontal="center" vertical="top" wrapText="1"/>
    </xf>
    <xf numFmtId="0" fontId="25" fillId="13" borderId="18" xfId="0" applyFont="1" applyFill="1" applyBorder="1" applyAlignment="1" applyProtection="1">
      <alignment horizontal="center" vertical="top" wrapText="1"/>
    </xf>
    <xf numFmtId="0" fontId="25" fillId="13" borderId="19" xfId="0" applyFont="1" applyFill="1" applyBorder="1" applyAlignment="1" applyProtection="1">
      <alignment horizontal="center" vertical="top" wrapText="1"/>
    </xf>
    <xf numFmtId="0" fontId="14" fillId="0" borderId="42" xfId="0" applyFont="1" applyBorder="1" applyAlignment="1" applyProtection="1">
      <alignment horizontal="center"/>
    </xf>
    <xf numFmtId="0" fontId="14" fillId="0" borderId="44" xfId="0" applyFont="1" applyBorder="1" applyAlignment="1" applyProtection="1">
      <alignment horizontal="center"/>
    </xf>
    <xf numFmtId="0" fontId="14" fillId="0" borderId="0" xfId="0" applyFont="1" applyBorder="1" applyAlignment="1" applyProtection="1">
      <alignment horizontal="center"/>
    </xf>
    <xf numFmtId="0" fontId="14" fillId="0" borderId="48" xfId="0" applyFont="1" applyBorder="1" applyAlignment="1" applyProtection="1">
      <alignment horizontal="center"/>
    </xf>
    <xf numFmtId="0" fontId="11" fillId="6" borderId="1" xfId="0" applyFont="1" applyFill="1" applyBorder="1" applyAlignment="1" applyProtection="1">
      <alignment horizontal="center" vertical="center" wrapText="1"/>
    </xf>
    <xf numFmtId="0" fontId="20" fillId="9" borderId="1" xfId="0" applyFont="1" applyFill="1" applyBorder="1" applyAlignment="1" applyProtection="1">
      <alignment horizontal="center" vertical="center" wrapText="1"/>
    </xf>
    <xf numFmtId="9" fontId="37" fillId="4" borderId="1" xfId="1" applyFont="1" applyFill="1" applyBorder="1" applyAlignment="1">
      <alignment horizontal="center" vertical="center"/>
    </xf>
    <xf numFmtId="0" fontId="16" fillId="12" borderId="27" xfId="0" applyFont="1" applyFill="1" applyBorder="1" applyAlignment="1">
      <alignment horizontal="center" vertical="center"/>
    </xf>
    <xf numFmtId="0" fontId="16" fillId="12" borderId="28" xfId="0" applyFont="1" applyFill="1" applyBorder="1" applyAlignment="1">
      <alignment horizontal="center" vertical="center"/>
    </xf>
    <xf numFmtId="0" fontId="16" fillId="12" borderId="62" xfId="0" applyFont="1" applyFill="1" applyBorder="1" applyAlignment="1">
      <alignment horizontal="center" vertical="center"/>
    </xf>
    <xf numFmtId="0" fontId="25" fillId="13" borderId="17" xfId="0" applyFont="1" applyFill="1" applyBorder="1" applyAlignment="1" applyProtection="1">
      <alignment horizontal="center" vertical="center"/>
      <protection locked="0"/>
    </xf>
    <xf numFmtId="0" fontId="25" fillId="13" borderId="18" xfId="0" applyFont="1" applyFill="1" applyBorder="1" applyAlignment="1" applyProtection="1">
      <alignment horizontal="center" vertical="center"/>
      <protection locked="0"/>
    </xf>
    <xf numFmtId="0" fontId="25" fillId="13" borderId="19" xfId="0" applyFont="1" applyFill="1" applyBorder="1" applyAlignment="1" applyProtection="1">
      <alignment horizontal="center" vertical="center"/>
      <protection locked="0"/>
    </xf>
    <xf numFmtId="0" fontId="11" fillId="0" borderId="52" xfId="0" applyFont="1" applyFill="1" applyBorder="1" applyAlignment="1">
      <alignment horizontal="center" wrapText="1"/>
    </xf>
    <xf numFmtId="0" fontId="11" fillId="0" borderId="5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27" fillId="9" borderId="20" xfId="0" applyFont="1" applyFill="1" applyBorder="1" applyAlignment="1" applyProtection="1">
      <alignment horizontal="center" vertical="center"/>
      <protection locked="0"/>
    </xf>
    <xf numFmtId="0" fontId="37" fillId="9" borderId="0" xfId="0" applyFont="1" applyFill="1" applyBorder="1" applyAlignment="1">
      <alignment horizontal="center"/>
    </xf>
    <xf numFmtId="9" fontId="37" fillId="4" borderId="2" xfId="0" applyNumberFormat="1" applyFont="1" applyFill="1" applyBorder="1" applyAlignment="1">
      <alignment horizontal="center" vertical="center"/>
    </xf>
    <xf numFmtId="0" fontId="37" fillId="4" borderId="4" xfId="0" applyFont="1" applyFill="1" applyBorder="1" applyAlignment="1">
      <alignment horizontal="center" vertical="center"/>
    </xf>
    <xf numFmtId="0" fontId="37" fillId="0" borderId="2" xfId="0" applyFont="1" applyBorder="1" applyAlignment="1">
      <alignment horizontal="left" vertical="center"/>
    </xf>
    <xf numFmtId="0" fontId="37" fillId="0" borderId="4" xfId="0" applyFont="1" applyBorder="1" applyAlignment="1">
      <alignment horizontal="left" vertical="center"/>
    </xf>
    <xf numFmtId="9" fontId="37" fillId="0" borderId="2" xfId="0" applyNumberFormat="1" applyFont="1" applyBorder="1" applyAlignment="1">
      <alignment horizontal="center" vertical="center"/>
    </xf>
    <xf numFmtId="9" fontId="37" fillId="0" borderId="4" xfId="0" applyNumberFormat="1" applyFont="1" applyBorder="1" applyAlignment="1">
      <alignment horizontal="center" vertical="center"/>
    </xf>
    <xf numFmtId="0" fontId="37" fillId="9" borderId="26" xfId="0" applyFont="1" applyFill="1" applyBorder="1" applyAlignment="1">
      <alignment horizontal="center"/>
    </xf>
    <xf numFmtId="0" fontId="37" fillId="9" borderId="32" xfId="0" applyFont="1" applyFill="1" applyBorder="1" applyAlignment="1">
      <alignment horizontal="center"/>
    </xf>
    <xf numFmtId="0" fontId="37" fillId="9" borderId="1" xfId="0" applyFont="1" applyFill="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xr:uid="{00000000-0005-0000-0000-000009000000}"/>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1581150</xdr:colOff>
      <xdr:row>0</xdr:row>
      <xdr:rowOff>0</xdr:rowOff>
    </xdr:from>
    <xdr:to>
      <xdr:col>2</xdr:col>
      <xdr:colOff>666750</xdr:colOff>
      <xdr:row>4</xdr:row>
      <xdr:rowOff>613453</xdr:rowOff>
    </xdr:to>
    <xdr:pic>
      <xdr:nvPicPr>
        <xdr:cNvPr id="4" name="Imagen 4">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0"/>
          <a:ext cx="1866900" cy="19088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357185</xdr:colOff>
      <xdr:row>59</xdr:row>
      <xdr:rowOff>0</xdr:rowOff>
    </xdr:from>
    <xdr:to>
      <xdr:col>1</xdr:col>
      <xdr:colOff>1200147</xdr:colOff>
      <xdr:row>61</xdr:row>
      <xdr:rowOff>276225</xdr:rowOff>
    </xdr:to>
    <xdr:pic>
      <xdr:nvPicPr>
        <xdr:cNvPr id="5" name="Imagen 4">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3" y="20514469"/>
          <a:ext cx="842962"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357185</xdr:colOff>
      <xdr:row>0</xdr:row>
      <xdr:rowOff>0</xdr:rowOff>
    </xdr:from>
    <xdr:to>
      <xdr:col>1</xdr:col>
      <xdr:colOff>1200147</xdr:colOff>
      <xdr:row>3</xdr:row>
      <xdr:rowOff>14287</xdr:rowOff>
    </xdr:to>
    <xdr:pic>
      <xdr:nvPicPr>
        <xdr:cNvPr id="6" name="Imagen 4">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9123" y="0"/>
          <a:ext cx="842962" cy="8715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1265465</xdr:colOff>
      <xdr:row>0</xdr:row>
      <xdr:rowOff>40821</xdr:rowOff>
    </xdr:from>
    <xdr:to>
      <xdr:col>1</xdr:col>
      <xdr:colOff>2204357</xdr:colOff>
      <xdr:row>2</xdr:row>
      <xdr:rowOff>315960</xdr:rowOff>
    </xdr:to>
    <xdr:pic>
      <xdr:nvPicPr>
        <xdr:cNvPr id="3" name="Imagen 4">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2215" y="40821"/>
          <a:ext cx="938892" cy="9554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30"/>
  <sheetViews>
    <sheetView topLeftCell="A7" zoomScale="70" zoomScaleNormal="70" zoomScalePageLayoutView="70" workbookViewId="0">
      <selection activeCell="I16" sqref="I16:I19"/>
    </sheetView>
  </sheetViews>
  <sheetFormatPr baseColWidth="10" defaultColWidth="10.83203125" defaultRowHeight="14"/>
  <cols>
    <col min="1" max="1" width="7" style="1" customWidth="1"/>
    <col min="2" max="2" width="16.33203125" style="1" customWidth="1"/>
    <col min="3" max="3" width="41.1640625" style="1" customWidth="1"/>
    <col min="4" max="4" width="46" style="1" hidden="1" customWidth="1"/>
    <col min="5" max="5" width="22.83203125" style="1" customWidth="1"/>
    <col min="6" max="6" width="35.5" style="1" customWidth="1"/>
    <col min="7" max="7" width="19.1640625" style="1" customWidth="1"/>
    <col min="8" max="8" width="31.33203125" style="1" customWidth="1"/>
    <col min="9" max="9" width="30.5" style="1" customWidth="1"/>
    <col min="10" max="16384" width="10.83203125" style="1"/>
  </cols>
  <sheetData>
    <row r="2" spans="1:9">
      <c r="B2" s="235" t="s">
        <v>0</v>
      </c>
      <c r="C2" s="235"/>
      <c r="D2" s="235"/>
      <c r="E2" s="235"/>
      <c r="F2" s="235"/>
      <c r="G2" s="235"/>
      <c r="H2" s="235"/>
      <c r="I2" s="235"/>
    </row>
    <row r="3" spans="1:9">
      <c r="B3" s="245" t="s">
        <v>1</v>
      </c>
      <c r="C3" s="245"/>
      <c r="D3" s="245"/>
      <c r="E3" s="245"/>
      <c r="F3" s="245"/>
      <c r="G3" s="245"/>
      <c r="H3" s="245"/>
      <c r="I3" s="245"/>
    </row>
    <row r="4" spans="1:9">
      <c r="C4" s="2" t="s">
        <v>2</v>
      </c>
      <c r="D4" s="3" t="s">
        <v>3</v>
      </c>
      <c r="E4" s="20"/>
    </row>
    <row r="5" spans="1:9">
      <c r="C5" s="2" t="s">
        <v>4</v>
      </c>
      <c r="D5" s="3" t="s">
        <v>5</v>
      </c>
      <c r="E5" s="20"/>
    </row>
    <row r="6" spans="1:9">
      <c r="C6" s="4" t="s">
        <v>6</v>
      </c>
      <c r="D6" s="5" t="s">
        <v>7</v>
      </c>
      <c r="E6" s="20"/>
    </row>
    <row r="7" spans="1:9">
      <c r="C7" s="4" t="s">
        <v>8</v>
      </c>
      <c r="D7" s="5" t="s">
        <v>9</v>
      </c>
      <c r="E7" s="20"/>
    </row>
    <row r="8" spans="1:9">
      <c r="C8" s="4" t="s">
        <v>10</v>
      </c>
      <c r="D8" s="6">
        <v>41656</v>
      </c>
      <c r="E8" s="21"/>
    </row>
    <row r="9" spans="1:9">
      <c r="C9" s="239" t="s">
        <v>11</v>
      </c>
      <c r="D9" s="5" t="s">
        <v>12</v>
      </c>
      <c r="E9" s="20"/>
      <c r="F9" s="7"/>
      <c r="I9" s="8"/>
    </row>
    <row r="10" spans="1:9">
      <c r="C10" s="239"/>
      <c r="D10" s="5" t="s">
        <v>13</v>
      </c>
      <c r="E10" s="20"/>
    </row>
    <row r="12" spans="1:9">
      <c r="A12" s="240" t="s">
        <v>14</v>
      </c>
      <c r="B12" s="241"/>
      <c r="C12" s="241"/>
      <c r="D12" s="241"/>
      <c r="E12" s="241"/>
      <c r="F12" s="241"/>
      <c r="G12" s="241"/>
      <c r="H12" s="241"/>
      <c r="I12" s="242"/>
    </row>
    <row r="13" spans="1:9">
      <c r="A13" s="240" t="s">
        <v>15</v>
      </c>
      <c r="B13" s="241"/>
      <c r="C13" s="241"/>
      <c r="D13" s="241"/>
      <c r="E13" s="241"/>
      <c r="F13" s="241"/>
      <c r="G13" s="241"/>
      <c r="H13" s="241"/>
      <c r="I13" s="242"/>
    </row>
    <row r="14" spans="1:9">
      <c r="A14" s="246"/>
      <c r="B14" s="247"/>
      <c r="C14" s="247"/>
      <c r="D14" s="247"/>
      <c r="E14" s="247"/>
      <c r="F14" s="247"/>
      <c r="G14" s="248"/>
      <c r="H14" s="237" t="s">
        <v>16</v>
      </c>
      <c r="I14" s="238"/>
    </row>
    <row r="15" spans="1:9" ht="30">
      <c r="A15" s="157" t="s">
        <v>17</v>
      </c>
      <c r="B15" s="22" t="s">
        <v>18</v>
      </c>
      <c r="C15" s="35" t="s">
        <v>19</v>
      </c>
      <c r="D15" s="22" t="s">
        <v>20</v>
      </c>
      <c r="E15" s="157" t="s">
        <v>21</v>
      </c>
      <c r="F15" s="157" t="s">
        <v>22</v>
      </c>
      <c r="G15" s="49" t="s">
        <v>23</v>
      </c>
      <c r="H15" s="157" t="s">
        <v>24</v>
      </c>
      <c r="I15" s="157" t="s">
        <v>25</v>
      </c>
    </row>
    <row r="16" spans="1:9" ht="30">
      <c r="A16" s="243" t="s">
        <v>26</v>
      </c>
      <c r="B16" s="244">
        <v>0.3</v>
      </c>
      <c r="C16" s="236" t="s">
        <v>27</v>
      </c>
      <c r="D16" s="10" t="s">
        <v>28</v>
      </c>
      <c r="E16" s="222">
        <v>4</v>
      </c>
      <c r="F16" s="222" t="s">
        <v>29</v>
      </c>
      <c r="G16" s="236" t="s">
        <v>30</v>
      </c>
      <c r="H16" s="222"/>
      <c r="I16" s="225"/>
    </row>
    <row r="17" spans="1:9" ht="56.25" customHeight="1">
      <c r="A17" s="243"/>
      <c r="B17" s="243"/>
      <c r="C17" s="236"/>
      <c r="D17" s="11" t="s">
        <v>31</v>
      </c>
      <c r="E17" s="223"/>
      <c r="F17" s="223"/>
      <c r="G17" s="236"/>
      <c r="H17" s="223"/>
      <c r="I17" s="225"/>
    </row>
    <row r="18" spans="1:9" ht="25.5" customHeight="1">
      <c r="A18" s="243"/>
      <c r="B18" s="243"/>
      <c r="C18" s="236"/>
      <c r="D18" s="11" t="s">
        <v>32</v>
      </c>
      <c r="E18" s="223"/>
      <c r="F18" s="223"/>
      <c r="G18" s="236"/>
      <c r="H18" s="223"/>
      <c r="I18" s="225"/>
    </row>
    <row r="19" spans="1:9" ht="49.5" customHeight="1">
      <c r="A19" s="243"/>
      <c r="B19" s="243"/>
      <c r="C19" s="236"/>
      <c r="D19" s="11" t="s">
        <v>33</v>
      </c>
      <c r="E19" s="224"/>
      <c r="F19" s="224"/>
      <c r="G19" s="236"/>
      <c r="H19" s="224"/>
      <c r="I19" s="225"/>
    </row>
    <row r="20" spans="1:9" ht="82.5" customHeight="1">
      <c r="A20" s="232" t="s">
        <v>34</v>
      </c>
      <c r="B20" s="229">
        <v>0.3</v>
      </c>
      <c r="C20" s="222" t="s">
        <v>35</v>
      </c>
      <c r="D20" s="11" t="s">
        <v>36</v>
      </c>
      <c r="E20" s="222">
        <v>20</v>
      </c>
      <c r="F20" s="222" t="s">
        <v>37</v>
      </c>
      <c r="G20" s="156" t="s">
        <v>38</v>
      </c>
      <c r="H20" s="222"/>
      <c r="I20" s="226"/>
    </row>
    <row r="21" spans="1:9" ht="68.25" customHeight="1">
      <c r="A21" s="233"/>
      <c r="B21" s="230"/>
      <c r="C21" s="223"/>
      <c r="D21" s="11" t="s">
        <v>39</v>
      </c>
      <c r="E21" s="223"/>
      <c r="F21" s="223"/>
      <c r="G21" s="156" t="s">
        <v>40</v>
      </c>
      <c r="H21" s="223"/>
      <c r="I21" s="227"/>
    </row>
    <row r="22" spans="1:9" ht="66" customHeight="1">
      <c r="A22" s="234"/>
      <c r="B22" s="231"/>
      <c r="C22" s="224"/>
      <c r="D22" s="11" t="s">
        <v>41</v>
      </c>
      <c r="E22" s="224"/>
      <c r="F22" s="224"/>
      <c r="G22" s="156" t="s">
        <v>42</v>
      </c>
      <c r="H22" s="224"/>
      <c r="I22" s="228"/>
    </row>
    <row r="23" spans="1:9" ht="97.5" customHeight="1">
      <c r="A23" s="232" t="s">
        <v>43</v>
      </c>
      <c r="B23" s="229">
        <v>0.4</v>
      </c>
      <c r="C23" s="222" t="s">
        <v>44</v>
      </c>
      <c r="D23" s="11" t="s">
        <v>45</v>
      </c>
      <c r="E23" s="222">
        <v>15</v>
      </c>
      <c r="F23" s="222" t="s">
        <v>29</v>
      </c>
      <c r="G23" s="222" t="s">
        <v>42</v>
      </c>
      <c r="H23" s="222"/>
      <c r="I23" s="226"/>
    </row>
    <row r="24" spans="1:9" ht="55.5" customHeight="1">
      <c r="A24" s="233"/>
      <c r="B24" s="230"/>
      <c r="C24" s="223"/>
      <c r="D24" s="11" t="s">
        <v>46</v>
      </c>
      <c r="E24" s="223"/>
      <c r="F24" s="223"/>
      <c r="G24" s="223"/>
      <c r="H24" s="223"/>
      <c r="I24" s="227"/>
    </row>
    <row r="25" spans="1:9" ht="55.5" customHeight="1">
      <c r="A25" s="234"/>
      <c r="B25" s="231"/>
      <c r="C25" s="224"/>
      <c r="D25" s="11" t="s">
        <v>47</v>
      </c>
      <c r="E25" s="224"/>
      <c r="F25" s="224"/>
      <c r="G25" s="224"/>
      <c r="H25" s="224"/>
      <c r="I25" s="228"/>
    </row>
    <row r="26" spans="1:9">
      <c r="A26" s="157" t="s">
        <v>48</v>
      </c>
      <c r="B26" s="12">
        <f>SUM(B16:B25)</f>
        <v>1</v>
      </c>
      <c r="C26" s="5"/>
      <c r="D26" s="5"/>
      <c r="E26" s="5"/>
      <c r="F26" s="11"/>
      <c r="G26" s="5"/>
      <c r="H26" s="5"/>
      <c r="I26" s="5"/>
    </row>
    <row r="27" spans="1:9" ht="4.5" customHeight="1" thickBot="1">
      <c r="A27" s="13"/>
    </row>
    <row r="28" spans="1:9" ht="27" customHeight="1">
      <c r="A28" s="13"/>
      <c r="C28" s="217"/>
      <c r="D28" s="218"/>
      <c r="E28" s="162"/>
      <c r="F28" s="220"/>
      <c r="G28" s="221"/>
      <c r="H28" s="24"/>
    </row>
    <row r="29" spans="1:9" ht="15" thickBot="1">
      <c r="A29" s="13"/>
      <c r="C29" s="215" t="s">
        <v>49</v>
      </c>
      <c r="D29" s="216"/>
      <c r="E29" s="161"/>
      <c r="F29" s="216" t="s">
        <v>50</v>
      </c>
      <c r="G29" s="219"/>
      <c r="H29" s="25"/>
    </row>
    <row r="30" spans="1:9">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8"/>
  <sheetViews>
    <sheetView view="pageBreakPreview" zoomScale="70" zoomScaleSheetLayoutView="70" workbookViewId="0">
      <selection activeCell="E42" sqref="E42"/>
    </sheetView>
  </sheetViews>
  <sheetFormatPr baseColWidth="10" defaultColWidth="11.5" defaultRowHeight="18"/>
  <cols>
    <col min="1" max="1" width="4.6640625" style="89" customWidth="1"/>
    <col min="2" max="2" width="57.33203125" style="89" customWidth="1"/>
    <col min="3" max="3" width="59.33203125" style="89" customWidth="1"/>
    <col min="4" max="4" width="37.5" style="89" customWidth="1"/>
    <col min="5" max="5" width="40.83203125" style="89" customWidth="1"/>
    <col min="6" max="6" width="37.83203125" style="89" customWidth="1"/>
    <col min="7" max="7" width="3" style="89" customWidth="1"/>
    <col min="8" max="8" width="24.6640625" style="89" bestFit="1" customWidth="1"/>
    <col min="9" max="16384" width="11.5" style="89"/>
  </cols>
  <sheetData>
    <row r="1" spans="1:10" s="63" customFormat="1" ht="27" customHeight="1">
      <c r="A1" s="564" t="s">
        <v>287</v>
      </c>
      <c r="B1" s="529"/>
      <c r="C1" s="565" t="s">
        <v>285</v>
      </c>
      <c r="D1" s="566"/>
      <c r="E1" s="566"/>
      <c r="F1" s="475" t="s">
        <v>286</v>
      </c>
      <c r="G1" s="476"/>
      <c r="I1" s="190"/>
      <c r="J1" s="190"/>
    </row>
    <row r="2" spans="1:10" s="63" customFormat="1" ht="27" customHeight="1">
      <c r="A2" s="530"/>
      <c r="B2" s="531"/>
      <c r="C2" s="567"/>
      <c r="D2" s="568"/>
      <c r="E2" s="568"/>
      <c r="F2" s="477" t="s">
        <v>292</v>
      </c>
      <c r="G2" s="478"/>
      <c r="I2" s="190"/>
      <c r="J2" s="190"/>
    </row>
    <row r="3" spans="1:10" s="63" customFormat="1" ht="27" customHeight="1">
      <c r="A3" s="530"/>
      <c r="B3" s="531"/>
      <c r="C3" s="567"/>
      <c r="D3" s="568"/>
      <c r="E3" s="568"/>
      <c r="F3" s="477" t="s">
        <v>293</v>
      </c>
      <c r="G3" s="478"/>
      <c r="I3" s="190"/>
      <c r="J3" s="190"/>
    </row>
    <row r="4" spans="1:10" s="63" customFormat="1" ht="27" customHeight="1">
      <c r="A4" s="532"/>
      <c r="B4" s="533"/>
      <c r="C4" s="569"/>
      <c r="D4" s="570"/>
      <c r="E4" s="570"/>
      <c r="F4" s="479" t="s">
        <v>289</v>
      </c>
      <c r="G4" s="480"/>
      <c r="I4" s="190"/>
      <c r="J4" s="190"/>
    </row>
    <row r="5" spans="1:10" s="63" customFormat="1" ht="22.5" customHeight="1" thickBot="1">
      <c r="A5" s="186"/>
      <c r="B5" s="186"/>
      <c r="C5" s="188"/>
      <c r="D5" s="188"/>
      <c r="E5" s="188"/>
      <c r="F5" s="190"/>
      <c r="G5" s="187"/>
      <c r="I5" s="190"/>
      <c r="J5" s="190"/>
    </row>
    <row r="6" spans="1:10" ht="36.75" customHeight="1" thickBot="1">
      <c r="A6" s="558" t="s">
        <v>250</v>
      </c>
      <c r="B6" s="559"/>
      <c r="C6" s="559"/>
      <c r="D6" s="559"/>
      <c r="E6" s="559"/>
      <c r="F6" s="559"/>
      <c r="G6" s="560"/>
    </row>
    <row r="7" spans="1:10">
      <c r="A7" s="90"/>
      <c r="B7" s="91" t="s">
        <v>251</v>
      </c>
      <c r="C7" s="579"/>
      <c r="D7" s="579"/>
      <c r="E7" s="579"/>
      <c r="F7" s="579"/>
      <c r="G7" s="104"/>
    </row>
    <row r="8" spans="1:10">
      <c r="A8" s="90"/>
      <c r="B8" s="91" t="s">
        <v>252</v>
      </c>
      <c r="C8" s="580"/>
      <c r="D8" s="580"/>
      <c r="E8" s="580"/>
      <c r="F8" s="580"/>
      <c r="G8" s="104"/>
    </row>
    <row r="9" spans="1:10">
      <c r="A9" s="90"/>
      <c r="B9" s="91" t="s">
        <v>253</v>
      </c>
      <c r="C9" s="580"/>
      <c r="D9" s="580"/>
      <c r="E9" s="580"/>
      <c r="F9" s="580"/>
      <c r="G9" s="104"/>
    </row>
    <row r="10" spans="1:10" ht="19" thickBot="1">
      <c r="A10" s="90"/>
      <c r="B10" s="91"/>
      <c r="C10" s="173"/>
      <c r="D10" s="173"/>
      <c r="E10" s="173"/>
      <c r="F10" s="173"/>
      <c r="G10" s="104"/>
    </row>
    <row r="11" spans="1:10" ht="36" customHeight="1" thickBot="1">
      <c r="A11" s="561" t="s">
        <v>254</v>
      </c>
      <c r="B11" s="562"/>
      <c r="C11" s="562"/>
      <c r="D11" s="562"/>
      <c r="E11" s="562"/>
      <c r="F11" s="562"/>
      <c r="G11" s="563"/>
    </row>
    <row r="12" spans="1:10">
      <c r="A12" s="208"/>
      <c r="B12" s="209"/>
      <c r="C12" s="209"/>
      <c r="D12" s="209"/>
      <c r="E12" s="209"/>
      <c r="F12" s="209"/>
      <c r="G12" s="210"/>
    </row>
    <row r="13" spans="1:10">
      <c r="A13" s="90"/>
      <c r="B13" s="581" t="s">
        <v>255</v>
      </c>
      <c r="C13" s="96"/>
      <c r="D13" s="96"/>
      <c r="E13" s="572"/>
      <c r="F13" s="572"/>
      <c r="G13" s="211"/>
    </row>
    <row r="14" spans="1:10">
      <c r="A14" s="90"/>
      <c r="B14" s="581"/>
      <c r="C14" s="93">
        <f>'ANEXO 1'!O37</f>
        <v>0</v>
      </c>
      <c r="D14" s="557">
        <f>(C14*C15)/100%</f>
        <v>0</v>
      </c>
      <c r="E14" s="572"/>
      <c r="F14" s="572"/>
      <c r="G14" s="211"/>
    </row>
    <row r="15" spans="1:10" ht="40.5" customHeight="1">
      <c r="A15" s="90"/>
      <c r="B15" s="94" t="s">
        <v>256</v>
      </c>
      <c r="C15" s="95">
        <v>0.8</v>
      </c>
      <c r="D15" s="557"/>
      <c r="E15" s="572"/>
      <c r="F15" s="572"/>
      <c r="G15" s="211"/>
    </row>
    <row r="16" spans="1:10">
      <c r="A16" s="90"/>
      <c r="B16" s="96" t="s">
        <v>257</v>
      </c>
      <c r="C16" s="97">
        <f>'ANEXO 2'!H81</f>
        <v>0</v>
      </c>
      <c r="D16" s="557">
        <f>(C16*C17)/5</f>
        <v>0</v>
      </c>
      <c r="E16" s="572"/>
      <c r="F16" s="572"/>
      <c r="G16" s="211"/>
    </row>
    <row r="17" spans="1:7">
      <c r="A17" s="90"/>
      <c r="B17" s="96" t="s">
        <v>258</v>
      </c>
      <c r="C17" s="95">
        <v>0.2</v>
      </c>
      <c r="D17" s="557"/>
      <c r="E17" s="572"/>
      <c r="F17" s="572"/>
      <c r="G17" s="211"/>
    </row>
    <row r="18" spans="1:7">
      <c r="A18" s="90"/>
      <c r="B18" s="96"/>
      <c r="C18" s="95"/>
      <c r="D18" s="98"/>
      <c r="E18" s="572"/>
      <c r="F18" s="572"/>
      <c r="G18" s="211"/>
    </row>
    <row r="19" spans="1:7">
      <c r="A19" s="90"/>
      <c r="B19" s="96" t="s">
        <v>259</v>
      </c>
      <c r="C19" s="95"/>
      <c r="D19" s="93">
        <f>SUM(D14:D17)</f>
        <v>0</v>
      </c>
      <c r="E19" s="572"/>
      <c r="F19" s="572"/>
      <c r="G19" s="211"/>
    </row>
    <row r="20" spans="1:7">
      <c r="A20" s="90"/>
      <c r="B20" s="92"/>
      <c r="C20" s="92"/>
      <c r="D20" s="92"/>
      <c r="E20" s="92"/>
      <c r="F20" s="572"/>
      <c r="G20" s="211"/>
    </row>
    <row r="21" spans="1:7">
      <c r="A21" s="90"/>
      <c r="B21" s="575" t="s">
        <v>260</v>
      </c>
      <c r="C21" s="577">
        <v>0.05</v>
      </c>
      <c r="D21" s="573">
        <f>'ANEXO 1'!O38</f>
        <v>0</v>
      </c>
      <c r="E21" s="92"/>
      <c r="F21" s="572"/>
      <c r="G21" s="211"/>
    </row>
    <row r="22" spans="1:7">
      <c r="A22" s="90"/>
      <c r="B22" s="576"/>
      <c r="C22" s="578"/>
      <c r="D22" s="574"/>
      <c r="E22" s="92"/>
      <c r="F22" s="75"/>
      <c r="G22" s="211"/>
    </row>
    <row r="23" spans="1:7" ht="19" thickBot="1">
      <c r="A23" s="90"/>
      <c r="B23" s="92"/>
      <c r="C23" s="92"/>
      <c r="D23" s="92"/>
      <c r="E23" s="92"/>
      <c r="F23" s="75"/>
      <c r="G23" s="211"/>
    </row>
    <row r="24" spans="1:7" ht="19" thickBot="1">
      <c r="A24" s="90"/>
      <c r="B24" s="92"/>
      <c r="C24" s="184" t="s">
        <v>261</v>
      </c>
      <c r="D24" s="100">
        <f>D19+D21</f>
        <v>0</v>
      </c>
      <c r="E24" s="92"/>
      <c r="F24" s="75"/>
      <c r="G24" s="211"/>
    </row>
    <row r="25" spans="1:7">
      <c r="A25" s="90"/>
      <c r="B25" s="92"/>
      <c r="C25" s="92"/>
      <c r="D25" s="92"/>
      <c r="E25" s="92"/>
      <c r="F25" s="92"/>
      <c r="G25" s="211"/>
    </row>
    <row r="26" spans="1:7">
      <c r="A26" s="90"/>
      <c r="B26" s="92"/>
      <c r="C26" s="92"/>
      <c r="D26" s="92"/>
      <c r="E26" s="92"/>
      <c r="F26" s="92"/>
      <c r="G26" s="211"/>
    </row>
    <row r="27" spans="1:7">
      <c r="A27" s="90"/>
      <c r="B27" s="92"/>
      <c r="C27" s="92"/>
      <c r="D27" s="92"/>
      <c r="E27" s="92"/>
      <c r="F27" s="92"/>
      <c r="G27" s="211"/>
    </row>
    <row r="28" spans="1:7">
      <c r="A28" s="90"/>
      <c r="B28" s="92"/>
      <c r="C28" s="92"/>
      <c r="D28" s="92"/>
      <c r="E28" s="92"/>
      <c r="F28" s="92"/>
      <c r="G28" s="211"/>
    </row>
    <row r="29" spans="1:7">
      <c r="A29" s="90"/>
      <c r="B29" s="101"/>
      <c r="C29" s="102"/>
      <c r="D29" s="92"/>
      <c r="E29" s="101"/>
      <c r="F29" s="102"/>
      <c r="G29" s="211"/>
    </row>
    <row r="30" spans="1:7">
      <c r="A30" s="90"/>
      <c r="B30" s="571" t="s">
        <v>282</v>
      </c>
      <c r="C30" s="571"/>
      <c r="D30" s="92"/>
      <c r="E30" s="571" t="s">
        <v>262</v>
      </c>
      <c r="F30" s="571"/>
      <c r="G30" s="211"/>
    </row>
    <row r="31" spans="1:7">
      <c r="A31" s="90"/>
      <c r="B31" s="92"/>
      <c r="C31" s="92"/>
      <c r="D31" s="92"/>
      <c r="E31" s="92"/>
      <c r="F31" s="92"/>
      <c r="G31" s="211"/>
    </row>
    <row r="32" spans="1:7">
      <c r="A32" s="90"/>
      <c r="B32" s="92"/>
      <c r="C32" s="92"/>
      <c r="D32" s="92"/>
      <c r="E32" s="92"/>
      <c r="F32" s="92"/>
      <c r="G32" s="211"/>
    </row>
    <row r="33" spans="1:7">
      <c r="A33" s="90"/>
      <c r="B33" s="92"/>
      <c r="C33" s="92"/>
      <c r="D33" s="92"/>
      <c r="E33" s="92"/>
      <c r="F33" s="92"/>
      <c r="G33" s="211"/>
    </row>
    <row r="34" spans="1:7">
      <c r="A34" s="90"/>
      <c r="B34" s="92"/>
      <c r="C34" s="153" t="s">
        <v>263</v>
      </c>
      <c r="D34" s="151"/>
      <c r="E34" s="92"/>
      <c r="F34" s="92"/>
      <c r="G34" s="211"/>
    </row>
    <row r="35" spans="1:7">
      <c r="A35" s="90"/>
      <c r="B35" s="92"/>
      <c r="C35" s="153" t="s">
        <v>264</v>
      </c>
      <c r="D35" s="152"/>
      <c r="E35" s="92"/>
      <c r="F35" s="92"/>
      <c r="G35" s="211"/>
    </row>
    <row r="36" spans="1:7" ht="19" thickBot="1">
      <c r="A36" s="99"/>
      <c r="B36" s="103"/>
      <c r="C36" s="103"/>
      <c r="D36" s="103"/>
      <c r="E36" s="103"/>
      <c r="F36" s="103"/>
      <c r="G36" s="212"/>
    </row>
    <row r="37" spans="1:7">
      <c r="A37" s="92"/>
      <c r="B37" s="92"/>
      <c r="C37" s="92"/>
      <c r="D37" s="92"/>
      <c r="E37" s="92"/>
      <c r="F37" s="92"/>
      <c r="G37" s="104"/>
    </row>
    <row r="38" spans="1:7" ht="18" customHeight="1">
      <c r="A38" s="293" t="s">
        <v>294</v>
      </c>
      <c r="B38" s="293"/>
      <c r="C38" s="201" t="s">
        <v>298</v>
      </c>
      <c r="D38" s="206" t="s">
        <v>295</v>
      </c>
      <c r="E38" s="201" t="s">
        <v>296</v>
      </c>
      <c r="F38" s="207" t="s">
        <v>297</v>
      </c>
      <c r="G38" s="201">
        <v>1</v>
      </c>
    </row>
  </sheetData>
  <mergeCells count="22">
    <mergeCell ref="B13:B14"/>
    <mergeCell ref="C21:C22"/>
    <mergeCell ref="E30:F30"/>
    <mergeCell ref="C7:F7"/>
    <mergeCell ref="C8:F8"/>
    <mergeCell ref="C9:F9"/>
    <mergeCell ref="D14:D15"/>
    <mergeCell ref="A38:B38"/>
    <mergeCell ref="F1:G1"/>
    <mergeCell ref="F2:G2"/>
    <mergeCell ref="F3:G3"/>
    <mergeCell ref="F4:G4"/>
    <mergeCell ref="A6:G6"/>
    <mergeCell ref="A11:G11"/>
    <mergeCell ref="A1:B4"/>
    <mergeCell ref="C1:E4"/>
    <mergeCell ref="B30:C30"/>
    <mergeCell ref="F20:F21"/>
    <mergeCell ref="E13:F19"/>
    <mergeCell ref="D16:D17"/>
    <mergeCell ref="D21:D22"/>
    <mergeCell ref="B21:B22"/>
  </mergeCells>
  <pageMargins left="0.7" right="0.7" top="0.75" bottom="0.75" header="0.3" footer="0.3"/>
  <pageSetup paperSize="175" scale="50" orientation="landscape" r:id="rId1"/>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21"/>
  <sheetViews>
    <sheetView workbookViewId="0">
      <selection activeCell="D6" sqref="D6"/>
    </sheetView>
  </sheetViews>
  <sheetFormatPr baseColWidth="10" defaultColWidth="11.5" defaultRowHeight="15"/>
  <cols>
    <col min="2" max="2" width="20.5" customWidth="1"/>
    <col min="3" max="3" width="38.33203125" customWidth="1"/>
    <col min="4" max="4" width="48.6640625" customWidth="1"/>
  </cols>
  <sheetData>
    <row r="2" spans="2:5">
      <c r="B2" s="589" t="s">
        <v>265</v>
      </c>
      <c r="C2" s="38" t="s">
        <v>2</v>
      </c>
      <c r="D2" s="37"/>
      <c r="E2" s="37"/>
    </row>
    <row r="3" spans="2:5">
      <c r="B3" s="589"/>
      <c r="C3" s="39" t="s">
        <v>266</v>
      </c>
    </row>
    <row r="4" spans="2:5">
      <c r="B4" s="589"/>
      <c r="C4" s="39" t="s">
        <v>267</v>
      </c>
    </row>
    <row r="5" spans="2:5">
      <c r="B5" s="589"/>
      <c r="C5" s="39" t="s">
        <v>268</v>
      </c>
    </row>
    <row r="6" spans="2:5">
      <c r="B6" s="589"/>
      <c r="C6" s="587" t="s">
        <v>269</v>
      </c>
    </row>
    <row r="7" spans="2:5">
      <c r="B7" s="589"/>
      <c r="C7" s="588"/>
    </row>
    <row r="8" spans="2:5" ht="135.75" customHeight="1">
      <c r="B8" s="582" t="s">
        <v>14</v>
      </c>
      <c r="C8" s="41" t="s">
        <v>18</v>
      </c>
      <c r="D8" s="44" t="s">
        <v>270</v>
      </c>
    </row>
    <row r="9" spans="2:5" ht="106.5" customHeight="1">
      <c r="B9" s="583"/>
      <c r="C9" s="42" t="s">
        <v>19</v>
      </c>
      <c r="D9" s="45" t="s">
        <v>271</v>
      </c>
    </row>
    <row r="10" spans="2:5" ht="48">
      <c r="B10" s="583"/>
      <c r="C10" s="41" t="s">
        <v>20</v>
      </c>
      <c r="D10" s="45" t="s">
        <v>272</v>
      </c>
    </row>
    <row r="11" spans="2:5" ht="32">
      <c r="B11" s="583"/>
      <c r="C11" s="43" t="s">
        <v>21</v>
      </c>
      <c r="D11" s="46" t="s">
        <v>273</v>
      </c>
    </row>
    <row r="12" spans="2:5" ht="64">
      <c r="B12" s="583"/>
      <c r="C12" s="43" t="s">
        <v>22</v>
      </c>
      <c r="D12" s="46" t="s">
        <v>274</v>
      </c>
    </row>
    <row r="13" spans="2:5" ht="51.75" customHeight="1">
      <c r="B13" s="583"/>
      <c r="C13" s="43" t="s">
        <v>23</v>
      </c>
      <c r="D13" s="47" t="s">
        <v>275</v>
      </c>
    </row>
    <row r="14" spans="2:5" ht="48" customHeight="1">
      <c r="B14" s="583"/>
      <c r="C14" s="41" t="s">
        <v>276</v>
      </c>
    </row>
    <row r="15" spans="2:5" ht="39" customHeight="1">
      <c r="B15" s="584"/>
      <c r="C15" s="41" t="s">
        <v>277</v>
      </c>
    </row>
    <row r="16" spans="2:5" ht="39" customHeight="1">
      <c r="B16" s="585" t="s">
        <v>278</v>
      </c>
      <c r="C16" s="40" t="s">
        <v>132</v>
      </c>
    </row>
    <row r="17" spans="2:3">
      <c r="B17" s="586"/>
      <c r="C17" s="40" t="s">
        <v>279</v>
      </c>
    </row>
    <row r="18" spans="2:3">
      <c r="B18" s="586"/>
      <c r="C18" s="48" t="s">
        <v>134</v>
      </c>
    </row>
    <row r="19" spans="2:3">
      <c r="B19" s="586"/>
      <c r="C19" s="48" t="s">
        <v>135</v>
      </c>
    </row>
    <row r="20" spans="2:3">
      <c r="B20" s="586"/>
      <c r="C20" s="48" t="s">
        <v>280</v>
      </c>
    </row>
    <row r="21" spans="2:3">
      <c r="B21" s="586"/>
      <c r="C21" s="48" t="s">
        <v>281</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5"/>
  <sheetViews>
    <sheetView view="pageBreakPreview" zoomScale="70" zoomScaleSheetLayoutView="70" workbookViewId="0">
      <selection activeCell="B9" sqref="B9:I9"/>
    </sheetView>
  </sheetViews>
  <sheetFormatPr baseColWidth="10" defaultColWidth="10.83203125" defaultRowHeight="16"/>
  <cols>
    <col min="1" max="1" width="3.33203125" style="82" customWidth="1"/>
    <col min="2" max="2" width="38.33203125" style="82" customWidth="1"/>
    <col min="3" max="3" width="15.33203125" style="82" bestFit="1" customWidth="1"/>
    <col min="4" max="8" width="10.83203125" style="82"/>
    <col min="9" max="9" width="17.83203125" style="82" customWidth="1"/>
    <col min="10" max="10" width="3.1640625" style="82" customWidth="1"/>
    <col min="11" max="11" width="3.5" style="82" customWidth="1"/>
    <col min="12" max="12" width="38.5" style="82" customWidth="1"/>
    <col min="13" max="13" width="15.33203125" style="82" customWidth="1"/>
    <col min="14" max="16" width="10.83203125" style="82"/>
    <col min="17" max="17" width="11.5" style="82" customWidth="1"/>
    <col min="18" max="19" width="10.83203125" style="82"/>
    <col min="20" max="20" width="17.83203125" style="82" customWidth="1"/>
    <col min="21" max="21" width="3.33203125" style="82" customWidth="1"/>
    <col min="22" max="16384" width="10.83203125" style="82"/>
  </cols>
  <sheetData>
    <row r="1" spans="1:21">
      <c r="A1" s="83"/>
      <c r="B1" s="83"/>
      <c r="C1" s="83"/>
      <c r="D1" s="83"/>
      <c r="E1" s="83"/>
      <c r="F1" s="83"/>
      <c r="G1" s="83"/>
      <c r="H1" s="83"/>
      <c r="I1" s="83"/>
      <c r="J1" s="83"/>
      <c r="K1" s="83"/>
      <c r="L1" s="83"/>
      <c r="M1" s="83"/>
      <c r="N1" s="83"/>
      <c r="O1" s="83"/>
      <c r="P1" s="83"/>
      <c r="Q1" s="83"/>
      <c r="R1" s="83"/>
      <c r="S1" s="83"/>
      <c r="T1" s="83"/>
    </row>
    <row r="2" spans="1:21">
      <c r="A2" s="83"/>
      <c r="B2" s="83"/>
      <c r="C2" s="83"/>
      <c r="D2" s="83"/>
      <c r="E2" s="83"/>
      <c r="F2" s="83"/>
      <c r="G2" s="83"/>
      <c r="H2" s="83"/>
      <c r="I2" s="83"/>
      <c r="J2" s="83"/>
      <c r="K2" s="83"/>
      <c r="L2" s="83"/>
      <c r="M2" s="83"/>
      <c r="N2" s="83"/>
      <c r="O2" s="83"/>
      <c r="P2" s="83"/>
      <c r="Q2" s="83"/>
      <c r="R2" s="83"/>
      <c r="S2" s="83"/>
      <c r="T2" s="83"/>
    </row>
    <row r="3" spans="1:21">
      <c r="A3" s="83"/>
      <c r="B3" s="83"/>
      <c r="C3" s="83"/>
      <c r="D3" s="83"/>
      <c r="E3" s="83"/>
      <c r="F3" s="83"/>
      <c r="G3" s="83"/>
      <c r="H3" s="83"/>
      <c r="I3" s="83"/>
      <c r="J3" s="83"/>
      <c r="K3" s="83"/>
      <c r="L3" s="106"/>
      <c r="M3" s="106"/>
      <c r="N3" s="106"/>
      <c r="O3" s="106"/>
      <c r="P3" s="106"/>
      <c r="Q3" s="106"/>
      <c r="R3" s="106"/>
      <c r="S3" s="106"/>
      <c r="T3" s="106"/>
    </row>
    <row r="4" spans="1:21" ht="24.75" customHeight="1">
      <c r="A4" s="148"/>
      <c r="B4" s="106"/>
      <c r="C4" s="106"/>
      <c r="D4" s="106"/>
      <c r="E4" s="106"/>
      <c r="F4" s="106"/>
      <c r="G4" s="106"/>
      <c r="H4" s="106"/>
      <c r="I4" s="106"/>
      <c r="J4" s="106"/>
      <c r="K4" s="83"/>
      <c r="L4" s="266" t="s">
        <v>51</v>
      </c>
      <c r="M4" s="266"/>
      <c r="N4" s="266"/>
      <c r="O4" s="266"/>
      <c r="P4" s="266"/>
      <c r="Q4" s="266"/>
      <c r="R4" s="266"/>
      <c r="S4" s="266"/>
      <c r="T4" s="266"/>
      <c r="U4" s="105"/>
    </row>
    <row r="5" spans="1:21">
      <c r="A5" s="105"/>
      <c r="B5" s="106"/>
      <c r="C5" s="106"/>
      <c r="D5" s="106"/>
      <c r="E5" s="106"/>
      <c r="F5" s="106"/>
      <c r="G5" s="106"/>
      <c r="H5" s="106"/>
      <c r="I5" s="106"/>
      <c r="J5" s="106"/>
      <c r="K5" s="83"/>
      <c r="L5" s="107"/>
      <c r="M5" s="107"/>
      <c r="N5" s="107"/>
      <c r="O5" s="107"/>
      <c r="P5" s="107"/>
      <c r="Q5" s="107"/>
      <c r="R5" s="107"/>
      <c r="S5" s="107"/>
      <c r="T5" s="107"/>
      <c r="U5" s="105"/>
    </row>
    <row r="6" spans="1:21">
      <c r="A6" s="105"/>
      <c r="B6" s="106"/>
      <c r="C6" s="106"/>
      <c r="D6" s="106"/>
      <c r="E6" s="106"/>
      <c r="F6" s="106"/>
      <c r="G6" s="106"/>
      <c r="H6" s="106"/>
      <c r="I6" s="106"/>
      <c r="J6" s="106"/>
      <c r="K6" s="83"/>
      <c r="L6" s="107"/>
      <c r="M6" s="107"/>
      <c r="N6" s="107"/>
      <c r="O6" s="107"/>
      <c r="P6" s="107"/>
      <c r="Q6" s="107"/>
      <c r="R6" s="107"/>
      <c r="S6" s="107"/>
      <c r="T6" s="107"/>
      <c r="U6" s="105"/>
    </row>
    <row r="7" spans="1:21" ht="17" thickBot="1">
      <c r="A7" s="105"/>
      <c r="B7" s="106"/>
      <c r="C7" s="106"/>
      <c r="D7" s="106"/>
      <c r="E7" s="106"/>
      <c r="F7" s="106"/>
      <c r="G7" s="106"/>
      <c r="H7" s="106"/>
      <c r="I7" s="106"/>
      <c r="J7" s="106"/>
      <c r="K7" s="83"/>
      <c r="L7" s="107"/>
      <c r="M7" s="107"/>
      <c r="N7" s="107"/>
      <c r="O7" s="107"/>
      <c r="P7" s="107"/>
      <c r="Q7" s="107"/>
      <c r="R7" s="107"/>
      <c r="S7" s="107"/>
      <c r="T7" s="107"/>
      <c r="U7" s="105"/>
    </row>
    <row r="8" spans="1:21">
      <c r="A8" s="105"/>
      <c r="B8" s="106"/>
      <c r="C8" s="106"/>
      <c r="D8" s="106"/>
      <c r="E8" s="106"/>
      <c r="F8" s="106"/>
      <c r="G8" s="106"/>
      <c r="H8" s="106"/>
      <c r="I8" s="106"/>
      <c r="J8" s="106"/>
      <c r="K8" s="107"/>
      <c r="L8" s="282" t="s">
        <v>52</v>
      </c>
      <c r="M8" s="283"/>
      <c r="N8" s="283"/>
      <c r="O8" s="283"/>
      <c r="P8" s="283"/>
      <c r="Q8" s="283"/>
      <c r="R8" s="283"/>
      <c r="S8" s="283"/>
      <c r="T8" s="284"/>
      <c r="U8" s="105"/>
    </row>
    <row r="9" spans="1:21" ht="67" customHeight="1">
      <c r="A9" s="105"/>
      <c r="B9" s="261" t="s">
        <v>53</v>
      </c>
      <c r="C9" s="261"/>
      <c r="D9" s="261"/>
      <c r="E9" s="261"/>
      <c r="F9" s="261"/>
      <c r="G9" s="261"/>
      <c r="H9" s="261"/>
      <c r="I9" s="261"/>
      <c r="J9" s="166"/>
      <c r="K9" s="107"/>
      <c r="L9" s="285"/>
      <c r="M9" s="286"/>
      <c r="N9" s="286"/>
      <c r="O9" s="286"/>
      <c r="P9" s="286"/>
      <c r="Q9" s="286"/>
      <c r="R9" s="286"/>
      <c r="S9" s="286"/>
      <c r="T9" s="287"/>
      <c r="U9" s="105"/>
    </row>
    <row r="10" spans="1:21" ht="35.25" customHeight="1" thickBot="1">
      <c r="A10" s="105"/>
      <c r="B10" s="166"/>
      <c r="C10" s="166"/>
      <c r="D10" s="166"/>
      <c r="E10" s="166"/>
      <c r="F10" s="166"/>
      <c r="G10" s="166"/>
      <c r="H10" s="166"/>
      <c r="I10" s="166"/>
      <c r="J10" s="166"/>
      <c r="K10" s="107"/>
      <c r="L10" s="285"/>
      <c r="M10" s="286"/>
      <c r="N10" s="286"/>
      <c r="O10" s="286"/>
      <c r="P10" s="286"/>
      <c r="Q10" s="286"/>
      <c r="R10" s="286"/>
      <c r="S10" s="286"/>
      <c r="T10" s="287"/>
      <c r="U10" s="105"/>
    </row>
    <row r="11" spans="1:21" ht="32.25" customHeight="1" thickBot="1">
      <c r="A11" s="105"/>
      <c r="B11" s="262" t="s">
        <v>54</v>
      </c>
      <c r="C11" s="262"/>
      <c r="D11" s="262"/>
      <c r="E11" s="262"/>
      <c r="F11" s="262"/>
      <c r="G11" s="262"/>
      <c r="H11" s="262"/>
      <c r="I11" s="262"/>
      <c r="J11" s="167"/>
      <c r="K11" s="107"/>
      <c r="L11" s="110"/>
      <c r="M11" s="288" t="s">
        <v>55</v>
      </c>
      <c r="N11" s="289"/>
      <c r="O11" s="289"/>
      <c r="P11" s="290"/>
      <c r="Q11" s="109" t="s">
        <v>56</v>
      </c>
      <c r="R11" s="111"/>
      <c r="S11" s="111"/>
      <c r="T11" s="112"/>
      <c r="U11" s="105"/>
    </row>
    <row r="12" spans="1:21" ht="60.75" customHeight="1" thickBot="1">
      <c r="A12" s="105"/>
      <c r="B12" s="107"/>
      <c r="C12" s="107"/>
      <c r="D12" s="108"/>
      <c r="E12" s="107"/>
      <c r="F12" s="107"/>
      <c r="G12" s="108"/>
      <c r="H12" s="107"/>
      <c r="I12" s="107"/>
      <c r="J12" s="107"/>
      <c r="K12" s="107"/>
      <c r="L12" s="110"/>
      <c r="M12" s="263" t="s">
        <v>57</v>
      </c>
      <c r="N12" s="264"/>
      <c r="O12" s="264"/>
      <c r="P12" s="265"/>
      <c r="Q12" s="114">
        <v>5</v>
      </c>
      <c r="R12" s="111"/>
      <c r="S12" s="111"/>
      <c r="T12" s="112"/>
      <c r="U12" s="105"/>
    </row>
    <row r="13" spans="1:21" ht="26.25" customHeight="1">
      <c r="A13" s="105"/>
      <c r="B13" s="266" t="s">
        <v>58</v>
      </c>
      <c r="C13" s="266"/>
      <c r="D13" s="266"/>
      <c r="E13" s="266"/>
      <c r="F13" s="266"/>
      <c r="G13" s="266"/>
      <c r="H13" s="266"/>
      <c r="I13" s="266"/>
      <c r="J13" s="154"/>
      <c r="K13" s="107"/>
      <c r="L13" s="110"/>
      <c r="M13" s="252" t="s">
        <v>59</v>
      </c>
      <c r="N13" s="253"/>
      <c r="O13" s="253"/>
      <c r="P13" s="254"/>
      <c r="Q13" s="291">
        <v>4</v>
      </c>
      <c r="R13" s="111"/>
      <c r="S13" s="111"/>
      <c r="T13" s="112"/>
      <c r="U13" s="105"/>
    </row>
    <row r="14" spans="1:21" ht="38.25" customHeight="1" thickBot="1">
      <c r="A14" s="105"/>
      <c r="B14" s="107"/>
      <c r="C14" s="107"/>
      <c r="D14" s="107"/>
      <c r="E14" s="107"/>
      <c r="F14" s="107"/>
      <c r="G14" s="107"/>
      <c r="H14" s="107"/>
      <c r="I14" s="107"/>
      <c r="J14" s="107"/>
      <c r="K14" s="107"/>
      <c r="L14" s="110"/>
      <c r="M14" s="258"/>
      <c r="N14" s="259"/>
      <c r="O14" s="259"/>
      <c r="P14" s="260"/>
      <c r="Q14" s="292"/>
      <c r="R14" s="111"/>
      <c r="S14" s="111"/>
      <c r="T14" s="112"/>
      <c r="U14" s="105"/>
    </row>
    <row r="15" spans="1:21" ht="66.75" customHeight="1" thickBot="1">
      <c r="A15" s="105"/>
      <c r="B15" s="109" t="s">
        <v>60</v>
      </c>
      <c r="C15" s="263" t="s">
        <v>61</v>
      </c>
      <c r="D15" s="264"/>
      <c r="E15" s="264"/>
      <c r="F15" s="264"/>
      <c r="G15" s="264"/>
      <c r="H15" s="264"/>
      <c r="I15" s="265"/>
      <c r="J15" s="165"/>
      <c r="K15" s="107"/>
      <c r="L15" s="110"/>
      <c r="M15" s="252" t="s">
        <v>62</v>
      </c>
      <c r="N15" s="253"/>
      <c r="O15" s="253"/>
      <c r="P15" s="254"/>
      <c r="Q15" s="291">
        <v>3</v>
      </c>
      <c r="R15" s="111"/>
      <c r="S15" s="111"/>
      <c r="T15" s="112"/>
      <c r="U15" s="105"/>
    </row>
    <row r="16" spans="1:21" ht="24.75" customHeight="1" thickBot="1">
      <c r="A16" s="105"/>
      <c r="B16" s="249" t="s">
        <v>63</v>
      </c>
      <c r="C16" s="252" t="s">
        <v>64</v>
      </c>
      <c r="D16" s="253"/>
      <c r="E16" s="253"/>
      <c r="F16" s="253"/>
      <c r="G16" s="253"/>
      <c r="H16" s="253"/>
      <c r="I16" s="254"/>
      <c r="J16" s="165"/>
      <c r="K16" s="107"/>
      <c r="L16" s="110"/>
      <c r="M16" s="258"/>
      <c r="N16" s="259"/>
      <c r="O16" s="259"/>
      <c r="P16" s="260"/>
      <c r="Q16" s="292"/>
      <c r="R16" s="111"/>
      <c r="S16" s="111"/>
      <c r="T16" s="112"/>
      <c r="U16" s="105"/>
    </row>
    <row r="17" spans="1:21" ht="51.75" customHeight="1" thickBot="1">
      <c r="A17" s="105"/>
      <c r="B17" s="250"/>
      <c r="C17" s="255"/>
      <c r="D17" s="256"/>
      <c r="E17" s="256"/>
      <c r="F17" s="256"/>
      <c r="G17" s="256"/>
      <c r="H17" s="256"/>
      <c r="I17" s="257"/>
      <c r="J17" s="165"/>
      <c r="K17" s="107"/>
      <c r="L17" s="110"/>
      <c r="M17" s="263" t="s">
        <v>65</v>
      </c>
      <c r="N17" s="264"/>
      <c r="O17" s="264"/>
      <c r="P17" s="265"/>
      <c r="Q17" s="114">
        <v>2</v>
      </c>
      <c r="R17" s="111"/>
      <c r="S17" s="111"/>
      <c r="T17" s="112"/>
      <c r="U17" s="105"/>
    </row>
    <row r="18" spans="1:21" ht="61.5" customHeight="1" thickBot="1">
      <c r="A18" s="105"/>
      <c r="B18" s="251"/>
      <c r="C18" s="258"/>
      <c r="D18" s="259"/>
      <c r="E18" s="259"/>
      <c r="F18" s="259"/>
      <c r="G18" s="259"/>
      <c r="H18" s="259"/>
      <c r="I18" s="260"/>
      <c r="J18" s="165"/>
      <c r="K18" s="107"/>
      <c r="L18" s="115"/>
      <c r="M18" s="263" t="s">
        <v>66</v>
      </c>
      <c r="N18" s="264"/>
      <c r="O18" s="264"/>
      <c r="P18" s="265"/>
      <c r="Q18" s="114">
        <v>1</v>
      </c>
      <c r="R18" s="163"/>
      <c r="S18" s="163"/>
      <c r="T18" s="164"/>
      <c r="U18" s="105"/>
    </row>
    <row r="19" spans="1:21" ht="90" customHeight="1" thickBot="1">
      <c r="A19" s="105"/>
      <c r="B19" s="113" t="s">
        <v>67</v>
      </c>
      <c r="C19" s="263" t="s">
        <v>68</v>
      </c>
      <c r="D19" s="264"/>
      <c r="E19" s="264"/>
      <c r="F19" s="264"/>
      <c r="G19" s="264"/>
      <c r="H19" s="264"/>
      <c r="I19" s="265"/>
      <c r="J19" s="165"/>
      <c r="K19" s="107"/>
      <c r="L19" s="273" t="s">
        <v>69</v>
      </c>
      <c r="M19" s="274"/>
      <c r="N19" s="274"/>
      <c r="O19" s="274"/>
      <c r="P19" s="274"/>
      <c r="Q19" s="274"/>
      <c r="R19" s="274"/>
      <c r="S19" s="274"/>
      <c r="T19" s="275"/>
      <c r="U19" s="105"/>
    </row>
    <row r="20" spans="1:21" ht="48.75" customHeight="1">
      <c r="A20" s="105"/>
      <c r="B20" s="249" t="s">
        <v>70</v>
      </c>
      <c r="C20" s="252" t="s">
        <v>71</v>
      </c>
      <c r="D20" s="253"/>
      <c r="E20" s="253"/>
      <c r="F20" s="253"/>
      <c r="G20" s="253"/>
      <c r="H20" s="253"/>
      <c r="I20" s="254"/>
      <c r="J20" s="165"/>
      <c r="K20" s="107"/>
      <c r="L20" s="116" t="s">
        <v>72</v>
      </c>
      <c r="M20" s="267" t="s">
        <v>73</v>
      </c>
      <c r="N20" s="268"/>
      <c r="O20" s="268"/>
      <c r="P20" s="268"/>
      <c r="Q20" s="268"/>
      <c r="R20" s="268"/>
      <c r="S20" s="268"/>
      <c r="T20" s="269"/>
      <c r="U20" s="105"/>
    </row>
    <row r="21" spans="1:21" ht="38.25" customHeight="1" thickBot="1">
      <c r="A21" s="105"/>
      <c r="B21" s="251"/>
      <c r="C21" s="258"/>
      <c r="D21" s="259"/>
      <c r="E21" s="259"/>
      <c r="F21" s="259"/>
      <c r="G21" s="259"/>
      <c r="H21" s="259"/>
      <c r="I21" s="260"/>
      <c r="J21" s="165"/>
      <c r="K21" s="107"/>
      <c r="L21" s="117"/>
      <c r="M21" s="270"/>
      <c r="N21" s="271"/>
      <c r="O21" s="271"/>
      <c r="P21" s="271"/>
      <c r="Q21" s="271"/>
      <c r="R21" s="271"/>
      <c r="S21" s="271"/>
      <c r="T21" s="272"/>
      <c r="U21" s="105"/>
    </row>
    <row r="22" spans="1:21" ht="15" customHeight="1">
      <c r="A22" s="105"/>
      <c r="B22" s="249" t="s">
        <v>74</v>
      </c>
      <c r="C22" s="252" t="s">
        <v>75</v>
      </c>
      <c r="D22" s="253"/>
      <c r="E22" s="253"/>
      <c r="F22" s="253"/>
      <c r="G22" s="253"/>
      <c r="H22" s="253"/>
      <c r="I22" s="254"/>
      <c r="J22" s="165"/>
      <c r="K22" s="107"/>
      <c r="L22" s="119" t="s">
        <v>76</v>
      </c>
      <c r="M22" s="267" t="s">
        <v>77</v>
      </c>
      <c r="N22" s="268"/>
      <c r="O22" s="268"/>
      <c r="P22" s="268"/>
      <c r="Q22" s="268"/>
      <c r="R22" s="268"/>
      <c r="S22" s="268"/>
      <c r="T22" s="269"/>
      <c r="U22" s="105"/>
    </row>
    <row r="23" spans="1:21" ht="59.25" customHeight="1">
      <c r="A23" s="105"/>
      <c r="B23" s="250"/>
      <c r="C23" s="255"/>
      <c r="D23" s="256"/>
      <c r="E23" s="256"/>
      <c r="F23" s="256"/>
      <c r="G23" s="256"/>
      <c r="H23" s="256"/>
      <c r="I23" s="257"/>
      <c r="J23" s="165"/>
      <c r="K23" s="107"/>
      <c r="L23" s="120"/>
      <c r="M23" s="270"/>
      <c r="N23" s="271"/>
      <c r="O23" s="271"/>
      <c r="P23" s="271"/>
      <c r="Q23" s="271"/>
      <c r="R23" s="271"/>
      <c r="S23" s="271"/>
      <c r="T23" s="272"/>
      <c r="U23" s="105"/>
    </row>
    <row r="24" spans="1:21" ht="75" customHeight="1" thickBot="1">
      <c r="A24" s="105"/>
      <c r="B24" s="251"/>
      <c r="C24" s="258"/>
      <c r="D24" s="259"/>
      <c r="E24" s="259"/>
      <c r="F24" s="259"/>
      <c r="G24" s="259"/>
      <c r="H24" s="259"/>
      <c r="I24" s="260"/>
      <c r="J24" s="165"/>
      <c r="K24" s="107"/>
      <c r="L24" s="121" t="s">
        <v>78</v>
      </c>
      <c r="M24" s="276" t="s">
        <v>79</v>
      </c>
      <c r="N24" s="277"/>
      <c r="O24" s="277"/>
      <c r="P24" s="277"/>
      <c r="Q24" s="277"/>
      <c r="R24" s="277"/>
      <c r="S24" s="277"/>
      <c r="T24" s="278"/>
      <c r="U24" s="105"/>
    </row>
    <row r="25" spans="1:21" ht="90" customHeight="1">
      <c r="A25" s="105"/>
      <c r="B25" s="249" t="s">
        <v>80</v>
      </c>
      <c r="C25" s="252" t="s">
        <v>81</v>
      </c>
      <c r="D25" s="253"/>
      <c r="E25" s="253"/>
      <c r="F25" s="253"/>
      <c r="G25" s="253"/>
      <c r="H25" s="253"/>
      <c r="I25" s="254"/>
      <c r="J25" s="165"/>
      <c r="K25" s="107"/>
      <c r="L25" s="119" t="s">
        <v>82</v>
      </c>
      <c r="M25" s="267" t="s">
        <v>83</v>
      </c>
      <c r="N25" s="268"/>
      <c r="O25" s="268"/>
      <c r="P25" s="268"/>
      <c r="Q25" s="268"/>
      <c r="R25" s="268"/>
      <c r="S25" s="268"/>
      <c r="T25" s="269"/>
      <c r="U25" s="105"/>
    </row>
    <row r="26" spans="1:21" ht="54.75" customHeight="1">
      <c r="A26" s="105"/>
      <c r="B26" s="250"/>
      <c r="C26" s="255"/>
      <c r="D26" s="256"/>
      <c r="E26" s="256"/>
      <c r="F26" s="256"/>
      <c r="G26" s="256"/>
      <c r="H26" s="256"/>
      <c r="I26" s="257"/>
      <c r="J26" s="165"/>
      <c r="K26" s="107"/>
      <c r="L26" s="120"/>
      <c r="M26" s="270"/>
      <c r="N26" s="271"/>
      <c r="O26" s="271"/>
      <c r="P26" s="271"/>
      <c r="Q26" s="271"/>
      <c r="R26" s="271"/>
      <c r="S26" s="271"/>
      <c r="T26" s="272"/>
      <c r="U26" s="105"/>
    </row>
    <row r="27" spans="1:21" ht="65.25" customHeight="1">
      <c r="A27" s="105"/>
      <c r="B27" s="250"/>
      <c r="C27" s="255"/>
      <c r="D27" s="256"/>
      <c r="E27" s="256"/>
      <c r="F27" s="256"/>
      <c r="G27" s="256"/>
      <c r="H27" s="256"/>
      <c r="I27" s="257"/>
      <c r="J27" s="165"/>
      <c r="K27" s="107"/>
      <c r="L27" s="119" t="s">
        <v>84</v>
      </c>
      <c r="M27" s="267" t="s">
        <v>85</v>
      </c>
      <c r="N27" s="268"/>
      <c r="O27" s="268"/>
      <c r="P27" s="268"/>
      <c r="Q27" s="268"/>
      <c r="R27" s="268"/>
      <c r="S27" s="268"/>
      <c r="T27" s="269"/>
      <c r="U27" s="105"/>
    </row>
    <row r="28" spans="1:21" ht="55.5" customHeight="1" thickBot="1">
      <c r="A28" s="105"/>
      <c r="B28" s="250"/>
      <c r="C28" s="255"/>
      <c r="D28" s="256"/>
      <c r="E28" s="256"/>
      <c r="F28" s="256"/>
      <c r="G28" s="256"/>
      <c r="H28" s="256"/>
      <c r="I28" s="257"/>
      <c r="J28" s="165"/>
      <c r="K28" s="107"/>
      <c r="L28" s="122"/>
      <c r="M28" s="279"/>
      <c r="N28" s="280"/>
      <c r="O28" s="280"/>
      <c r="P28" s="280"/>
      <c r="Q28" s="280"/>
      <c r="R28" s="280"/>
      <c r="S28" s="280"/>
      <c r="T28" s="281"/>
      <c r="U28" s="105"/>
    </row>
    <row r="29" spans="1:21" ht="57" customHeight="1" thickBot="1">
      <c r="A29" s="105"/>
      <c r="B29" s="118" t="s">
        <v>86</v>
      </c>
      <c r="C29" s="263" t="s">
        <v>87</v>
      </c>
      <c r="D29" s="264"/>
      <c r="E29" s="264"/>
      <c r="F29" s="264"/>
      <c r="G29" s="264"/>
      <c r="H29" s="264"/>
      <c r="I29" s="265"/>
      <c r="J29" s="165"/>
      <c r="K29" s="107"/>
      <c r="L29" s="123"/>
      <c r="M29" s="123"/>
      <c r="N29" s="123"/>
      <c r="O29" s="123"/>
      <c r="P29" s="123"/>
      <c r="Q29" s="123"/>
      <c r="R29" s="123"/>
      <c r="S29" s="123"/>
      <c r="T29" s="123"/>
      <c r="U29" s="105"/>
    </row>
    <row r="30" spans="1:21" ht="24.75" customHeight="1">
      <c r="A30" s="105"/>
      <c r="B30" s="249" t="s">
        <v>88</v>
      </c>
      <c r="C30" s="252" t="s">
        <v>89</v>
      </c>
      <c r="D30" s="253"/>
      <c r="E30" s="253"/>
      <c r="F30" s="253"/>
      <c r="G30" s="253"/>
      <c r="H30" s="253"/>
      <c r="I30" s="254"/>
      <c r="J30" s="165"/>
      <c r="K30" s="107"/>
      <c r="L30" s="123"/>
      <c r="M30" s="123"/>
      <c r="N30" s="123"/>
      <c r="O30" s="123"/>
      <c r="P30" s="123"/>
      <c r="Q30" s="123"/>
      <c r="R30" s="123"/>
      <c r="S30" s="123"/>
      <c r="T30" s="123"/>
      <c r="U30" s="105"/>
    </row>
    <row r="31" spans="1:21" ht="102" customHeight="1">
      <c r="A31" s="105"/>
      <c r="B31" s="250"/>
      <c r="C31" s="255"/>
      <c r="D31" s="256"/>
      <c r="E31" s="256"/>
      <c r="F31" s="256"/>
      <c r="G31" s="256"/>
      <c r="H31" s="256"/>
      <c r="I31" s="257"/>
      <c r="J31" s="165"/>
      <c r="K31" s="107"/>
      <c r="L31" s="123"/>
      <c r="M31" s="123"/>
      <c r="N31" s="123"/>
      <c r="O31" s="123"/>
      <c r="P31" s="123"/>
      <c r="Q31" s="123"/>
      <c r="R31" s="123"/>
      <c r="S31" s="123"/>
      <c r="T31" s="123"/>
      <c r="U31" s="105"/>
    </row>
    <row r="32" spans="1:21" ht="63" customHeight="1">
      <c r="A32" s="105"/>
      <c r="B32" s="250"/>
      <c r="C32" s="255"/>
      <c r="D32" s="256"/>
      <c r="E32" s="256"/>
      <c r="F32" s="256"/>
      <c r="G32" s="256"/>
      <c r="H32" s="256"/>
      <c r="I32" s="257"/>
      <c r="J32" s="165"/>
      <c r="K32" s="123"/>
      <c r="L32" s="123"/>
      <c r="M32" s="123"/>
      <c r="N32" s="123"/>
      <c r="O32" s="123"/>
      <c r="P32" s="123"/>
      <c r="Q32" s="123"/>
      <c r="R32" s="123"/>
      <c r="S32" s="123"/>
      <c r="T32" s="123"/>
      <c r="U32" s="105"/>
    </row>
    <row r="33" spans="1:21" ht="15.75" customHeight="1" thickBot="1">
      <c r="A33" s="105"/>
      <c r="B33" s="251"/>
      <c r="C33" s="258"/>
      <c r="D33" s="259"/>
      <c r="E33" s="259"/>
      <c r="F33" s="259"/>
      <c r="G33" s="259"/>
      <c r="H33" s="259"/>
      <c r="I33" s="260"/>
      <c r="J33" s="165"/>
      <c r="K33" s="123"/>
      <c r="L33" s="123"/>
      <c r="M33" s="123"/>
      <c r="N33" s="123"/>
      <c r="O33" s="123"/>
      <c r="P33" s="123"/>
      <c r="Q33" s="123"/>
      <c r="R33" s="123"/>
      <c r="S33" s="123"/>
      <c r="T33" s="123"/>
      <c r="U33" s="105"/>
    </row>
    <row r="34" spans="1:21" ht="30" customHeight="1">
      <c r="A34" s="105"/>
      <c r="B34" s="249" t="s">
        <v>90</v>
      </c>
      <c r="C34" s="252" t="s">
        <v>91</v>
      </c>
      <c r="D34" s="253"/>
      <c r="E34" s="253"/>
      <c r="F34" s="253"/>
      <c r="G34" s="253"/>
      <c r="H34" s="253"/>
      <c r="I34" s="254"/>
      <c r="J34" s="165"/>
      <c r="K34" s="123"/>
      <c r="L34" s="123"/>
      <c r="M34" s="123"/>
      <c r="N34" s="123"/>
      <c r="O34" s="123"/>
      <c r="P34" s="123"/>
      <c r="Q34" s="123"/>
      <c r="R34" s="123"/>
      <c r="S34" s="123"/>
      <c r="T34" s="123"/>
      <c r="U34" s="105"/>
    </row>
    <row r="35" spans="1:21" ht="42.75" customHeight="1" thickBot="1">
      <c r="A35" s="105"/>
      <c r="B35" s="251"/>
      <c r="C35" s="258"/>
      <c r="D35" s="259"/>
      <c r="E35" s="259"/>
      <c r="F35" s="259"/>
      <c r="G35" s="259"/>
      <c r="H35" s="259"/>
      <c r="I35" s="260"/>
      <c r="J35" s="165"/>
      <c r="K35" s="123"/>
      <c r="L35" s="123"/>
      <c r="M35" s="123"/>
      <c r="N35" s="123"/>
      <c r="O35" s="123"/>
      <c r="P35" s="123"/>
      <c r="Q35" s="123"/>
      <c r="R35" s="123"/>
      <c r="S35" s="123"/>
      <c r="T35" s="123"/>
      <c r="U35" s="105"/>
    </row>
    <row r="36" spans="1:21" ht="59.25" customHeight="1" thickBot="1">
      <c r="A36" s="105"/>
      <c r="B36" s="118" t="s">
        <v>92</v>
      </c>
      <c r="C36" s="263" t="s">
        <v>93</v>
      </c>
      <c r="D36" s="264"/>
      <c r="E36" s="264"/>
      <c r="F36" s="264"/>
      <c r="G36" s="264"/>
      <c r="H36" s="264"/>
      <c r="I36" s="265"/>
      <c r="J36" s="165"/>
      <c r="K36" s="123"/>
      <c r="L36" s="123"/>
      <c r="M36" s="123"/>
      <c r="N36" s="123"/>
      <c r="O36" s="123"/>
      <c r="P36" s="123"/>
      <c r="Q36" s="123"/>
      <c r="R36" s="123"/>
      <c r="S36" s="123"/>
      <c r="T36" s="123"/>
      <c r="U36" s="105"/>
    </row>
    <row r="37" spans="1:21" ht="15" customHeight="1">
      <c r="A37" s="105"/>
      <c r="B37" s="249" t="s">
        <v>94</v>
      </c>
      <c r="C37" s="252" t="s">
        <v>95</v>
      </c>
      <c r="D37" s="253"/>
      <c r="E37" s="253"/>
      <c r="F37" s="253"/>
      <c r="G37" s="253"/>
      <c r="H37" s="253"/>
      <c r="I37" s="254"/>
      <c r="J37" s="165"/>
      <c r="K37" s="123"/>
      <c r="L37" s="123"/>
      <c r="M37" s="123"/>
      <c r="N37" s="123"/>
      <c r="O37" s="123"/>
      <c r="P37" s="123"/>
      <c r="Q37" s="123"/>
      <c r="R37" s="123"/>
      <c r="S37" s="123"/>
      <c r="T37" s="123"/>
      <c r="U37" s="105"/>
    </row>
    <row r="38" spans="1:21" ht="15" customHeight="1">
      <c r="A38" s="105"/>
      <c r="B38" s="250"/>
      <c r="C38" s="255"/>
      <c r="D38" s="256"/>
      <c r="E38" s="256"/>
      <c r="F38" s="256"/>
      <c r="G38" s="256"/>
      <c r="H38" s="256"/>
      <c r="I38" s="257"/>
      <c r="J38" s="165"/>
      <c r="K38" s="123"/>
      <c r="L38" s="123"/>
      <c r="M38" s="123"/>
      <c r="N38" s="123"/>
      <c r="O38" s="123"/>
      <c r="P38" s="123"/>
      <c r="Q38" s="123"/>
      <c r="R38" s="123"/>
      <c r="S38" s="123"/>
      <c r="T38" s="123"/>
      <c r="U38" s="105"/>
    </row>
    <row r="39" spans="1:21" ht="15" customHeight="1">
      <c r="A39" s="105"/>
      <c r="B39" s="250"/>
      <c r="C39" s="255"/>
      <c r="D39" s="256"/>
      <c r="E39" s="256"/>
      <c r="F39" s="256"/>
      <c r="G39" s="256"/>
      <c r="H39" s="256"/>
      <c r="I39" s="257"/>
      <c r="J39" s="165"/>
      <c r="K39" s="123"/>
      <c r="L39" s="123"/>
      <c r="M39" s="123"/>
      <c r="N39" s="123"/>
      <c r="O39" s="123"/>
      <c r="P39" s="123"/>
      <c r="Q39" s="123"/>
      <c r="R39" s="123"/>
      <c r="S39" s="123"/>
      <c r="T39" s="123"/>
      <c r="U39" s="105"/>
    </row>
    <row r="40" spans="1:21" ht="50.25" customHeight="1" thickBot="1">
      <c r="A40" s="105"/>
      <c r="B40" s="251"/>
      <c r="C40" s="258"/>
      <c r="D40" s="259"/>
      <c r="E40" s="259"/>
      <c r="F40" s="259"/>
      <c r="G40" s="259"/>
      <c r="H40" s="259"/>
      <c r="I40" s="260"/>
      <c r="J40" s="165"/>
      <c r="K40" s="123"/>
      <c r="L40" s="123"/>
      <c r="M40" s="123"/>
      <c r="N40" s="123"/>
      <c r="O40" s="123"/>
      <c r="P40" s="123"/>
      <c r="Q40" s="123"/>
      <c r="R40" s="123"/>
      <c r="S40" s="123"/>
      <c r="T40" s="123"/>
      <c r="U40" s="105"/>
    </row>
    <row r="41" spans="1:21" ht="41.25" customHeight="1" thickBot="1">
      <c r="A41" s="105"/>
      <c r="B41" s="118" t="s">
        <v>96</v>
      </c>
      <c r="C41" s="263" t="s">
        <v>97</v>
      </c>
      <c r="D41" s="264"/>
      <c r="E41" s="264"/>
      <c r="F41" s="264"/>
      <c r="G41" s="264"/>
      <c r="H41" s="264"/>
      <c r="I41" s="265"/>
      <c r="J41" s="165"/>
      <c r="K41" s="123"/>
      <c r="L41" s="105"/>
      <c r="M41" s="105"/>
      <c r="N41" s="105"/>
      <c r="O41" s="105"/>
      <c r="P41" s="105"/>
      <c r="Q41" s="105"/>
      <c r="R41" s="105"/>
      <c r="S41" s="105"/>
      <c r="U41" s="105"/>
    </row>
    <row r="42" spans="1:21" ht="51.75" customHeight="1" thickBot="1">
      <c r="A42" s="105"/>
      <c r="B42" s="113" t="s">
        <v>98</v>
      </c>
      <c r="C42" s="263" t="s">
        <v>99</v>
      </c>
      <c r="D42" s="264"/>
      <c r="E42" s="264"/>
      <c r="F42" s="264"/>
      <c r="G42" s="264"/>
      <c r="H42" s="264"/>
      <c r="I42" s="265"/>
      <c r="J42" s="165"/>
      <c r="K42" s="123"/>
      <c r="L42" s="105"/>
      <c r="M42" s="105"/>
      <c r="N42" s="105"/>
      <c r="O42" s="105"/>
      <c r="P42" s="105"/>
      <c r="Q42" s="105"/>
      <c r="R42" s="105"/>
      <c r="S42" s="105"/>
      <c r="T42" s="105"/>
      <c r="U42" s="105"/>
    </row>
    <row r="43" spans="1:21" ht="15" customHeight="1">
      <c r="A43" s="105"/>
      <c r="B43" s="249" t="s">
        <v>100</v>
      </c>
      <c r="C43" s="252" t="s">
        <v>101</v>
      </c>
      <c r="D43" s="253"/>
      <c r="E43" s="253"/>
      <c r="F43" s="253"/>
      <c r="G43" s="253"/>
      <c r="H43" s="253"/>
      <c r="I43" s="254"/>
      <c r="J43" s="165"/>
      <c r="K43" s="123"/>
      <c r="L43" s="105"/>
      <c r="M43" s="105"/>
      <c r="N43" s="105"/>
      <c r="O43" s="105"/>
      <c r="P43" s="105"/>
      <c r="Q43" s="105"/>
      <c r="R43" s="105"/>
      <c r="S43" s="105"/>
      <c r="T43" s="105"/>
      <c r="U43" s="105"/>
    </row>
    <row r="44" spans="1:21" ht="39" customHeight="1">
      <c r="A44" s="105"/>
      <c r="B44" s="250"/>
      <c r="C44" s="255"/>
      <c r="D44" s="256"/>
      <c r="E44" s="256"/>
      <c r="F44" s="256"/>
      <c r="G44" s="256"/>
      <c r="H44" s="256"/>
      <c r="I44" s="257"/>
      <c r="J44" s="165"/>
      <c r="K44" s="105"/>
      <c r="L44" s="105"/>
      <c r="M44" s="105"/>
      <c r="N44" s="105"/>
      <c r="O44" s="105"/>
      <c r="P44" s="105"/>
      <c r="Q44" s="105"/>
      <c r="R44" s="105"/>
      <c r="S44" s="105"/>
      <c r="T44" s="105"/>
      <c r="U44" s="105"/>
    </row>
    <row r="45" spans="1:21" ht="27" customHeight="1">
      <c r="A45" s="105"/>
      <c r="B45" s="250"/>
      <c r="C45" s="255"/>
      <c r="D45" s="256"/>
      <c r="E45" s="256"/>
      <c r="F45" s="256"/>
      <c r="G45" s="256"/>
      <c r="H45" s="256"/>
      <c r="I45" s="257"/>
      <c r="J45" s="165"/>
      <c r="K45" s="105"/>
      <c r="L45" s="105"/>
      <c r="M45" s="105"/>
      <c r="N45" s="105"/>
      <c r="O45" s="105"/>
      <c r="P45" s="105"/>
      <c r="Q45" s="105"/>
      <c r="R45" s="105"/>
      <c r="S45" s="105"/>
      <c r="T45" s="105"/>
      <c r="U45" s="105"/>
    </row>
    <row r="46" spans="1:21" ht="24.75" customHeight="1" thickBot="1">
      <c r="A46" s="105"/>
      <c r="B46" s="251"/>
      <c r="C46" s="258"/>
      <c r="D46" s="259"/>
      <c r="E46" s="259"/>
      <c r="F46" s="259"/>
      <c r="G46" s="259"/>
      <c r="H46" s="259"/>
      <c r="I46" s="260"/>
      <c r="J46" s="165"/>
      <c r="K46" s="105"/>
      <c r="L46" s="105"/>
      <c r="M46" s="105"/>
      <c r="N46" s="105"/>
      <c r="O46" s="105"/>
      <c r="P46" s="105"/>
      <c r="Q46" s="105"/>
      <c r="R46" s="105"/>
      <c r="S46" s="105"/>
      <c r="T46" s="105"/>
      <c r="U46" s="105"/>
    </row>
    <row r="47" spans="1:21" ht="36.75" customHeight="1">
      <c r="A47" s="105"/>
      <c r="B47" s="123"/>
      <c r="C47" s="123"/>
      <c r="D47" s="123"/>
      <c r="E47" s="123"/>
      <c r="F47" s="123"/>
      <c r="G47" s="123"/>
      <c r="H47" s="123"/>
      <c r="I47" s="123"/>
      <c r="J47" s="123"/>
      <c r="K47" s="105"/>
      <c r="L47" s="105"/>
      <c r="M47" s="105"/>
      <c r="N47" s="105"/>
      <c r="O47" s="105"/>
      <c r="P47" s="105"/>
      <c r="Q47" s="105"/>
      <c r="R47" s="105"/>
      <c r="S47" s="105"/>
      <c r="T47" s="105"/>
      <c r="U47" s="105"/>
    </row>
    <row r="48" spans="1:21" ht="15" customHeight="1">
      <c r="A48" s="105"/>
      <c r="B48" s="105"/>
      <c r="C48" s="105"/>
      <c r="D48" s="105"/>
      <c r="E48" s="105"/>
      <c r="F48" s="105"/>
      <c r="G48" s="105"/>
      <c r="H48" s="105"/>
      <c r="I48" s="105"/>
      <c r="J48" s="105"/>
      <c r="K48" s="105"/>
      <c r="U48" s="105"/>
    </row>
    <row r="49" spans="1:21" ht="15" customHeight="1">
      <c r="A49" s="105"/>
      <c r="B49" s="105"/>
      <c r="C49" s="105"/>
      <c r="D49" s="105"/>
      <c r="E49" s="105"/>
      <c r="F49" s="105"/>
      <c r="G49" s="105"/>
      <c r="H49" s="105"/>
      <c r="I49" s="105"/>
      <c r="J49" s="105"/>
      <c r="K49" s="105"/>
      <c r="U49" s="105"/>
    </row>
    <row r="50" spans="1:21" ht="15" customHeight="1">
      <c r="A50" s="105"/>
      <c r="B50" s="105"/>
      <c r="C50" s="105"/>
      <c r="D50" s="105"/>
      <c r="E50" s="105"/>
      <c r="F50" s="105"/>
      <c r="G50" s="105"/>
      <c r="H50" s="105"/>
      <c r="I50" s="105"/>
      <c r="J50" s="105"/>
      <c r="K50" s="105"/>
      <c r="U50" s="105"/>
    </row>
    <row r="51" spans="1:21" ht="15" customHeight="1">
      <c r="A51" s="105"/>
      <c r="B51" s="105"/>
      <c r="C51" s="105"/>
      <c r="D51" s="105"/>
      <c r="E51" s="105"/>
      <c r="F51" s="105"/>
      <c r="G51" s="105"/>
      <c r="H51" s="105"/>
      <c r="I51" s="105"/>
      <c r="J51" s="105"/>
    </row>
    <row r="52" spans="1:21" ht="15" customHeight="1">
      <c r="A52" s="105"/>
      <c r="B52" s="105"/>
      <c r="C52" s="105"/>
      <c r="D52" s="105"/>
      <c r="E52" s="105"/>
      <c r="F52" s="105"/>
      <c r="G52" s="105"/>
      <c r="H52" s="105"/>
      <c r="I52" s="105"/>
      <c r="J52" s="105"/>
    </row>
    <row r="53" spans="1:21" ht="15" customHeight="1">
      <c r="A53" s="105"/>
      <c r="B53" s="105"/>
      <c r="C53" s="105"/>
      <c r="D53" s="105"/>
      <c r="E53" s="105"/>
      <c r="F53" s="105"/>
      <c r="G53" s="105"/>
      <c r="H53" s="105"/>
      <c r="I53" s="105"/>
      <c r="J53" s="105"/>
    </row>
    <row r="54" spans="1:21" ht="15" customHeight="1">
      <c r="A54" s="105"/>
      <c r="B54" s="105"/>
      <c r="C54" s="105"/>
      <c r="D54" s="105"/>
      <c r="E54" s="105"/>
      <c r="F54" s="105"/>
      <c r="G54" s="105"/>
      <c r="H54" s="105"/>
      <c r="I54" s="105"/>
      <c r="J54" s="105"/>
    </row>
    <row r="55" spans="1:21" ht="15" customHeight="1"/>
    <row r="56" spans="1:21" ht="15" customHeight="1"/>
    <row r="57" spans="1:21" ht="15" customHeight="1"/>
    <row r="58" spans="1:21" ht="15" customHeight="1"/>
    <row r="59" spans="1:21" ht="15" customHeight="1"/>
    <row r="60" spans="1:21" ht="15" customHeight="1"/>
    <row r="61" spans="1:21" ht="15" customHeight="1"/>
    <row r="62" spans="1:21" ht="15" customHeight="1"/>
    <row r="63" spans="1:21" ht="15" customHeight="1"/>
    <row r="64" spans="1:21"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sheetData>
  <mergeCells count="41">
    <mergeCell ref="C15:I15"/>
    <mergeCell ref="L4:T4"/>
    <mergeCell ref="L8:T10"/>
    <mergeCell ref="C16:I18"/>
    <mergeCell ref="B16:B18"/>
    <mergeCell ref="M12:P12"/>
    <mergeCell ref="M11:P11"/>
    <mergeCell ref="Q15:Q16"/>
    <mergeCell ref="Q13:Q14"/>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6"/>
  <sheetViews>
    <sheetView view="pageBreakPreview" topLeftCell="A3" zoomScale="40" zoomScaleNormal="50" zoomScaleSheetLayoutView="40" zoomScalePageLayoutView="50" workbookViewId="0">
      <selection activeCell="A8" sqref="A8:R8"/>
    </sheetView>
  </sheetViews>
  <sheetFormatPr baseColWidth="10" defaultColWidth="10.83203125" defaultRowHeight="18"/>
  <cols>
    <col min="1" max="1" width="8.5" style="58" customWidth="1"/>
    <col min="2" max="2" width="41.5" style="52" customWidth="1"/>
    <col min="3" max="3" width="41.6640625" style="52" customWidth="1"/>
    <col min="4" max="4" width="28.83203125" style="52" customWidth="1"/>
    <col min="5" max="5" width="29.6640625" style="52" customWidth="1"/>
    <col min="6" max="6" width="33.5" style="52" customWidth="1"/>
    <col min="7" max="7" width="32" style="52" customWidth="1"/>
    <col min="8" max="8" width="32" style="52" hidden="1" customWidth="1"/>
    <col min="9" max="13" width="41.1640625" style="52" customWidth="1"/>
    <col min="14" max="14" width="38.83203125" style="52" customWidth="1"/>
    <col min="15" max="15" width="33.1640625" style="53" customWidth="1"/>
    <col min="16" max="16" width="36.5" style="52" customWidth="1"/>
    <col min="17" max="17" width="22.83203125" style="52" customWidth="1"/>
    <col min="18" max="18" width="14.83203125" style="52" customWidth="1"/>
    <col min="19" max="16384" width="10.83203125" style="52"/>
  </cols>
  <sheetData>
    <row r="1" spans="1:20" ht="7.5" hidden="1" customHeight="1">
      <c r="A1" s="125"/>
      <c r="B1" s="126"/>
      <c r="C1" s="126"/>
      <c r="D1" s="126"/>
      <c r="E1" s="177"/>
      <c r="F1" s="150"/>
      <c r="G1" s="176"/>
      <c r="H1" s="149"/>
      <c r="I1" s="149"/>
      <c r="J1" s="126"/>
      <c r="K1" s="126"/>
      <c r="L1" s="126"/>
      <c r="M1" s="126"/>
      <c r="N1" s="126"/>
      <c r="O1" s="127"/>
      <c r="P1" s="126"/>
      <c r="Q1" s="126"/>
      <c r="R1" s="124"/>
      <c r="S1" s="124"/>
      <c r="T1" s="124"/>
    </row>
    <row r="2" spans="1:20" ht="25" hidden="1">
      <c r="A2" s="125"/>
      <c r="B2" s="126"/>
      <c r="C2" s="126"/>
      <c r="D2" s="126"/>
      <c r="E2" s="126"/>
      <c r="F2" s="126"/>
      <c r="G2" s="126"/>
      <c r="H2" s="126"/>
      <c r="I2" s="126"/>
      <c r="J2" s="126"/>
      <c r="K2" s="126"/>
      <c r="L2" s="126"/>
      <c r="M2" s="126"/>
      <c r="N2" s="126"/>
      <c r="O2" s="127"/>
      <c r="P2" s="126"/>
      <c r="Q2" s="126"/>
      <c r="R2" s="124"/>
      <c r="S2" s="124"/>
      <c r="T2" s="124"/>
    </row>
    <row r="3" spans="1:20" s="185" customFormat="1" ht="51" customHeight="1">
      <c r="A3" s="387" t="s">
        <v>287</v>
      </c>
      <c r="B3" s="388"/>
      <c r="C3" s="389"/>
      <c r="D3" s="396" t="s">
        <v>285</v>
      </c>
      <c r="E3" s="396"/>
      <c r="F3" s="396"/>
      <c r="G3" s="396"/>
      <c r="H3" s="396"/>
      <c r="I3" s="396"/>
      <c r="J3" s="396"/>
      <c r="K3" s="396"/>
      <c r="L3" s="396"/>
      <c r="M3" s="396"/>
      <c r="N3" s="396"/>
      <c r="O3" s="295" t="s">
        <v>286</v>
      </c>
      <c r="P3" s="296"/>
      <c r="Q3" s="296"/>
      <c r="R3" s="297"/>
    </row>
    <row r="4" spans="1:20" s="185" customFormat="1" ht="51" customHeight="1">
      <c r="A4" s="390"/>
      <c r="B4" s="391"/>
      <c r="C4" s="392"/>
      <c r="D4" s="396"/>
      <c r="E4" s="396"/>
      <c r="F4" s="396"/>
      <c r="G4" s="396"/>
      <c r="H4" s="396"/>
      <c r="I4" s="396"/>
      <c r="J4" s="396"/>
      <c r="K4" s="396"/>
      <c r="L4" s="396"/>
      <c r="M4" s="396"/>
      <c r="N4" s="396"/>
      <c r="O4" s="298" t="s">
        <v>292</v>
      </c>
      <c r="P4" s="299"/>
      <c r="Q4" s="299"/>
      <c r="R4" s="300"/>
    </row>
    <row r="5" spans="1:20" s="185" customFormat="1" ht="51" customHeight="1">
      <c r="A5" s="390"/>
      <c r="B5" s="391"/>
      <c r="C5" s="392"/>
      <c r="D5" s="396"/>
      <c r="E5" s="396"/>
      <c r="F5" s="396"/>
      <c r="G5" s="396"/>
      <c r="H5" s="396"/>
      <c r="I5" s="396"/>
      <c r="J5" s="396"/>
      <c r="K5" s="396"/>
      <c r="L5" s="396"/>
      <c r="M5" s="396"/>
      <c r="N5" s="396"/>
      <c r="O5" s="298" t="s">
        <v>293</v>
      </c>
      <c r="P5" s="299"/>
      <c r="Q5" s="299"/>
      <c r="R5" s="300"/>
    </row>
    <row r="6" spans="1:20" s="185" customFormat="1" ht="51" customHeight="1">
      <c r="A6" s="393"/>
      <c r="B6" s="394"/>
      <c r="C6" s="395"/>
      <c r="D6" s="396"/>
      <c r="E6" s="396"/>
      <c r="F6" s="396"/>
      <c r="G6" s="396"/>
      <c r="H6" s="396"/>
      <c r="I6" s="396"/>
      <c r="J6" s="396"/>
      <c r="K6" s="396"/>
      <c r="L6" s="396"/>
      <c r="M6" s="396"/>
      <c r="N6" s="396"/>
      <c r="O6" s="301" t="s">
        <v>291</v>
      </c>
      <c r="P6" s="302"/>
      <c r="Q6" s="302"/>
      <c r="R6" s="303"/>
    </row>
    <row r="7" spans="1:20" s="185" customFormat="1" ht="46.5" customHeight="1">
      <c r="A7" s="186"/>
      <c r="B7" s="186"/>
      <c r="C7" s="188"/>
      <c r="D7" s="188"/>
      <c r="E7" s="188"/>
      <c r="F7" s="188"/>
      <c r="G7" s="188"/>
      <c r="H7" s="188"/>
      <c r="I7" s="188"/>
      <c r="J7" s="188"/>
      <c r="K7" s="188"/>
      <c r="L7" s="188"/>
      <c r="M7" s="188"/>
      <c r="N7" s="188"/>
      <c r="O7" s="188"/>
      <c r="P7" s="188"/>
      <c r="Q7" s="189"/>
    </row>
    <row r="8" spans="1:20" ht="64.5" customHeight="1">
      <c r="A8" s="320" t="s">
        <v>102</v>
      </c>
      <c r="B8" s="321"/>
      <c r="C8" s="321"/>
      <c r="D8" s="321"/>
      <c r="E8" s="321"/>
      <c r="F8" s="321"/>
      <c r="G8" s="321"/>
      <c r="H8" s="321"/>
      <c r="I8" s="321"/>
      <c r="J8" s="321"/>
      <c r="K8" s="321"/>
      <c r="L8" s="321"/>
      <c r="M8" s="321"/>
      <c r="N8" s="321"/>
      <c r="O8" s="321"/>
      <c r="P8" s="321"/>
      <c r="Q8" s="321"/>
      <c r="R8" s="321"/>
      <c r="S8" s="124"/>
      <c r="T8" s="124"/>
    </row>
    <row r="9" spans="1:20" ht="35.25" customHeight="1" thickBot="1">
      <c r="A9" s="331" t="s">
        <v>103</v>
      </c>
      <c r="B9" s="326"/>
      <c r="C9" s="326"/>
      <c r="D9" s="326"/>
      <c r="E9" s="326"/>
      <c r="F9" s="326"/>
      <c r="G9" s="327"/>
      <c r="H9" s="169"/>
      <c r="I9" s="169"/>
      <c r="J9" s="326"/>
      <c r="K9" s="326"/>
      <c r="L9" s="326"/>
      <c r="M9" s="327"/>
      <c r="N9" s="318" t="s">
        <v>104</v>
      </c>
      <c r="O9" s="319"/>
      <c r="P9" s="319"/>
      <c r="Q9" s="319"/>
      <c r="R9" s="319"/>
      <c r="S9" s="124"/>
      <c r="T9" s="124"/>
    </row>
    <row r="10" spans="1:20" s="56" customFormat="1" ht="56.25" customHeight="1" thickBot="1">
      <c r="A10" s="332" t="s">
        <v>17</v>
      </c>
      <c r="B10" s="333" t="s">
        <v>105</v>
      </c>
      <c r="C10" s="328" t="s">
        <v>106</v>
      </c>
      <c r="D10" s="328" t="s">
        <v>107</v>
      </c>
      <c r="E10" s="328" t="s">
        <v>108</v>
      </c>
      <c r="F10" s="328" t="s">
        <v>74</v>
      </c>
      <c r="G10" s="322" t="s">
        <v>109</v>
      </c>
      <c r="H10" s="323"/>
      <c r="I10" s="397" t="s">
        <v>110</v>
      </c>
      <c r="J10" s="398"/>
      <c r="K10" s="398"/>
      <c r="L10" s="398"/>
      <c r="M10" s="399"/>
      <c r="N10" s="328" t="s">
        <v>111</v>
      </c>
      <c r="O10" s="329" t="s">
        <v>112</v>
      </c>
      <c r="P10" s="356" t="s">
        <v>100</v>
      </c>
      <c r="Q10" s="356"/>
      <c r="R10" s="356"/>
      <c r="S10" s="124"/>
      <c r="T10" s="124"/>
    </row>
    <row r="11" spans="1:20" s="57" customFormat="1" ht="129" customHeight="1" thickBot="1">
      <c r="A11" s="332"/>
      <c r="B11" s="334"/>
      <c r="C11" s="328"/>
      <c r="D11" s="328"/>
      <c r="E11" s="328"/>
      <c r="F11" s="328"/>
      <c r="G11" s="324"/>
      <c r="H11" s="325"/>
      <c r="I11" s="170" t="s">
        <v>113</v>
      </c>
      <c r="J11" s="170" t="s">
        <v>114</v>
      </c>
      <c r="K11" s="170" t="s">
        <v>115</v>
      </c>
      <c r="L11" s="170" t="s">
        <v>116</v>
      </c>
      <c r="M11" s="170" t="s">
        <v>117</v>
      </c>
      <c r="N11" s="328"/>
      <c r="O11" s="330"/>
      <c r="P11" s="191" t="s">
        <v>118</v>
      </c>
      <c r="Q11" s="355" t="s">
        <v>119</v>
      </c>
      <c r="R11" s="355"/>
      <c r="S11" s="124"/>
      <c r="T11" s="124"/>
    </row>
    <row r="12" spans="1:20" ht="46.5" customHeight="1">
      <c r="A12" s="401">
        <v>1</v>
      </c>
      <c r="B12" s="402"/>
      <c r="C12" s="403"/>
      <c r="D12" s="406"/>
      <c r="E12" s="335"/>
      <c r="F12" s="77"/>
      <c r="G12" s="407"/>
      <c r="H12" s="371"/>
      <c r="I12" s="400"/>
      <c r="J12" s="407"/>
      <c r="K12" s="406"/>
      <c r="L12" s="408"/>
      <c r="M12" s="371"/>
      <c r="N12" s="338">
        <f>IF(SUM(J12,M12)&gt;100%,"NO PERMITIDO",SUM(J12,M12))</f>
        <v>0</v>
      </c>
      <c r="O12" s="343">
        <f>G12*N12/100%</f>
        <v>0</v>
      </c>
      <c r="P12" s="304"/>
      <c r="Q12" s="304"/>
      <c r="R12" s="304"/>
      <c r="S12" s="124"/>
      <c r="T12" s="124"/>
    </row>
    <row r="13" spans="1:20" ht="48" customHeight="1">
      <c r="A13" s="347"/>
      <c r="B13" s="350"/>
      <c r="C13" s="404"/>
      <c r="D13" s="336"/>
      <c r="E13" s="336"/>
      <c r="F13" s="84"/>
      <c r="G13" s="336"/>
      <c r="H13" s="358"/>
      <c r="I13" s="304"/>
      <c r="J13" s="336"/>
      <c r="K13" s="336"/>
      <c r="L13" s="409"/>
      <c r="M13" s="358"/>
      <c r="N13" s="339"/>
      <c r="O13" s="344"/>
      <c r="P13" s="304"/>
      <c r="Q13" s="304"/>
      <c r="R13" s="304"/>
      <c r="S13" s="124"/>
      <c r="T13" s="124"/>
    </row>
    <row r="14" spans="1:20" ht="48" customHeight="1">
      <c r="A14" s="347"/>
      <c r="B14" s="350"/>
      <c r="C14" s="404"/>
      <c r="D14" s="336"/>
      <c r="E14" s="336"/>
      <c r="F14" s="84"/>
      <c r="G14" s="336"/>
      <c r="H14" s="168"/>
      <c r="I14" s="304"/>
      <c r="J14" s="336"/>
      <c r="K14" s="336"/>
      <c r="L14" s="409"/>
      <c r="M14" s="358"/>
      <c r="N14" s="339"/>
      <c r="O14" s="344"/>
      <c r="P14" s="304"/>
      <c r="Q14" s="304"/>
      <c r="R14" s="304"/>
      <c r="S14" s="124"/>
      <c r="T14" s="124"/>
    </row>
    <row r="15" spans="1:20" ht="48" customHeight="1">
      <c r="A15" s="347"/>
      <c r="B15" s="350"/>
      <c r="C15" s="404"/>
      <c r="D15" s="336"/>
      <c r="E15" s="336"/>
      <c r="F15" s="84"/>
      <c r="G15" s="336"/>
      <c r="H15" s="168"/>
      <c r="I15" s="304"/>
      <c r="J15" s="336"/>
      <c r="K15" s="336"/>
      <c r="L15" s="409"/>
      <c r="M15" s="358"/>
      <c r="N15" s="339"/>
      <c r="O15" s="344"/>
      <c r="P15" s="304"/>
      <c r="Q15" s="304"/>
      <c r="R15" s="304"/>
      <c r="S15" s="124"/>
      <c r="T15" s="124"/>
    </row>
    <row r="16" spans="1:20" ht="48" customHeight="1" thickBot="1">
      <c r="A16" s="348"/>
      <c r="B16" s="351"/>
      <c r="C16" s="405"/>
      <c r="D16" s="337"/>
      <c r="E16" s="337"/>
      <c r="F16" s="84"/>
      <c r="G16" s="337"/>
      <c r="H16" s="168"/>
      <c r="I16" s="304"/>
      <c r="J16" s="337"/>
      <c r="K16" s="337"/>
      <c r="L16" s="371"/>
      <c r="M16" s="358"/>
      <c r="N16" s="339"/>
      <c r="O16" s="345"/>
      <c r="P16" s="304"/>
      <c r="Q16" s="304"/>
      <c r="R16" s="304"/>
      <c r="S16" s="124"/>
      <c r="T16" s="124"/>
    </row>
    <row r="17" spans="1:20" ht="48" customHeight="1">
      <c r="A17" s="346">
        <v>2</v>
      </c>
      <c r="B17" s="349"/>
      <c r="C17" s="352"/>
      <c r="D17" s="349"/>
      <c r="E17" s="335"/>
      <c r="F17" s="77"/>
      <c r="G17" s="360"/>
      <c r="H17" s="168"/>
      <c r="I17" s="386"/>
      <c r="J17" s="360"/>
      <c r="K17" s="363"/>
      <c r="L17" s="360"/>
      <c r="M17" s="358"/>
      <c r="N17" s="338">
        <f t="shared" ref="N17" si="0">IF(SUM(J17,M17)&gt;100%,"NO PERMITIDO",SUM(J17,M17))</f>
        <v>0</v>
      </c>
      <c r="O17" s="343">
        <f t="shared" ref="O17" si="1">G17*N17/100%</f>
        <v>0</v>
      </c>
      <c r="P17" s="304"/>
      <c r="Q17" s="304"/>
      <c r="R17" s="304"/>
      <c r="S17" s="124"/>
      <c r="T17" s="124"/>
    </row>
    <row r="18" spans="1:20" ht="48" customHeight="1">
      <c r="A18" s="347"/>
      <c r="B18" s="350"/>
      <c r="C18" s="353"/>
      <c r="D18" s="350"/>
      <c r="E18" s="336"/>
      <c r="F18" s="84"/>
      <c r="G18" s="361"/>
      <c r="H18" s="168"/>
      <c r="I18" s="304"/>
      <c r="J18" s="361"/>
      <c r="K18" s="364"/>
      <c r="L18" s="361"/>
      <c r="M18" s="358"/>
      <c r="N18" s="339"/>
      <c r="O18" s="344"/>
      <c r="P18" s="304"/>
      <c r="Q18" s="304"/>
      <c r="R18" s="304"/>
      <c r="S18" s="124"/>
      <c r="T18" s="124"/>
    </row>
    <row r="19" spans="1:20" ht="56.25" customHeight="1">
      <c r="A19" s="347"/>
      <c r="B19" s="350"/>
      <c r="C19" s="353"/>
      <c r="D19" s="350"/>
      <c r="E19" s="336"/>
      <c r="F19" s="84"/>
      <c r="G19" s="361"/>
      <c r="H19" s="358"/>
      <c r="I19" s="304"/>
      <c r="J19" s="361"/>
      <c r="K19" s="364"/>
      <c r="L19" s="361"/>
      <c r="M19" s="358"/>
      <c r="N19" s="339"/>
      <c r="O19" s="344"/>
      <c r="P19" s="304"/>
      <c r="Q19" s="304"/>
      <c r="R19" s="304"/>
      <c r="S19" s="124"/>
      <c r="T19" s="124"/>
    </row>
    <row r="20" spans="1:20" ht="56.25" customHeight="1">
      <c r="A20" s="347"/>
      <c r="B20" s="350"/>
      <c r="C20" s="353"/>
      <c r="D20" s="350"/>
      <c r="E20" s="336"/>
      <c r="F20" s="84"/>
      <c r="G20" s="361"/>
      <c r="H20" s="358"/>
      <c r="I20" s="304"/>
      <c r="J20" s="361"/>
      <c r="K20" s="364"/>
      <c r="L20" s="361"/>
      <c r="M20" s="358"/>
      <c r="N20" s="339"/>
      <c r="O20" s="344"/>
      <c r="P20" s="304"/>
      <c r="Q20" s="304"/>
      <c r="R20" s="304"/>
      <c r="S20" s="124"/>
      <c r="T20" s="124"/>
    </row>
    <row r="21" spans="1:20" ht="47.25" customHeight="1" thickBot="1">
      <c r="A21" s="348"/>
      <c r="B21" s="351"/>
      <c r="C21" s="354"/>
      <c r="D21" s="351"/>
      <c r="E21" s="337"/>
      <c r="F21" s="84"/>
      <c r="G21" s="362"/>
      <c r="H21" s="358"/>
      <c r="I21" s="304"/>
      <c r="J21" s="362"/>
      <c r="K21" s="365"/>
      <c r="L21" s="362"/>
      <c r="M21" s="358"/>
      <c r="N21" s="339"/>
      <c r="O21" s="345"/>
      <c r="P21" s="304"/>
      <c r="Q21" s="304"/>
      <c r="R21" s="304"/>
      <c r="S21" s="124"/>
      <c r="T21" s="124"/>
    </row>
    <row r="22" spans="1:20" ht="47.25" customHeight="1">
      <c r="A22" s="346">
        <v>3</v>
      </c>
      <c r="B22" s="349"/>
      <c r="C22" s="352"/>
      <c r="D22" s="349"/>
      <c r="E22" s="335"/>
      <c r="F22" s="77"/>
      <c r="G22" s="360"/>
      <c r="H22" s="168"/>
      <c r="I22" s="386"/>
      <c r="J22" s="360"/>
      <c r="K22" s="363"/>
      <c r="L22" s="360"/>
      <c r="M22" s="358"/>
      <c r="N22" s="338">
        <f t="shared" ref="N22" si="2">IF(SUM(J22,M22)&gt;100%,"NO PERMITIDO",SUM(J22,M22))</f>
        <v>0</v>
      </c>
      <c r="O22" s="343">
        <f t="shared" ref="O22" si="3">G22*N22/100%</f>
        <v>0</v>
      </c>
      <c r="P22" s="304"/>
      <c r="Q22" s="304"/>
      <c r="R22" s="304"/>
      <c r="S22" s="124"/>
      <c r="T22" s="124"/>
    </row>
    <row r="23" spans="1:20" ht="47.25" customHeight="1">
      <c r="A23" s="347"/>
      <c r="B23" s="350"/>
      <c r="C23" s="353"/>
      <c r="D23" s="350"/>
      <c r="E23" s="336"/>
      <c r="F23" s="84"/>
      <c r="G23" s="361"/>
      <c r="H23" s="168"/>
      <c r="I23" s="304"/>
      <c r="J23" s="361"/>
      <c r="K23" s="364"/>
      <c r="L23" s="361"/>
      <c r="M23" s="358"/>
      <c r="N23" s="339"/>
      <c r="O23" s="344"/>
      <c r="P23" s="304"/>
      <c r="Q23" s="304"/>
      <c r="R23" s="304"/>
      <c r="S23" s="124"/>
      <c r="T23" s="124"/>
    </row>
    <row r="24" spans="1:20" ht="47.25" customHeight="1">
      <c r="A24" s="347"/>
      <c r="B24" s="350"/>
      <c r="C24" s="353"/>
      <c r="D24" s="350"/>
      <c r="E24" s="336"/>
      <c r="F24" s="84"/>
      <c r="G24" s="361"/>
      <c r="H24" s="168"/>
      <c r="I24" s="304"/>
      <c r="J24" s="361"/>
      <c r="K24" s="364"/>
      <c r="L24" s="361"/>
      <c r="M24" s="358"/>
      <c r="N24" s="339"/>
      <c r="O24" s="344"/>
      <c r="P24" s="304"/>
      <c r="Q24" s="304"/>
      <c r="R24" s="304"/>
      <c r="S24" s="124"/>
      <c r="T24" s="124"/>
    </row>
    <row r="25" spans="1:20" ht="55.5" customHeight="1">
      <c r="A25" s="347"/>
      <c r="B25" s="350"/>
      <c r="C25" s="353"/>
      <c r="D25" s="350"/>
      <c r="E25" s="336"/>
      <c r="F25" s="84"/>
      <c r="G25" s="361"/>
      <c r="H25" s="358"/>
      <c r="I25" s="304"/>
      <c r="J25" s="361"/>
      <c r="K25" s="364"/>
      <c r="L25" s="361"/>
      <c r="M25" s="358"/>
      <c r="N25" s="339"/>
      <c r="O25" s="344"/>
      <c r="P25" s="304"/>
      <c r="Q25" s="304"/>
      <c r="R25" s="304"/>
      <c r="S25" s="124"/>
      <c r="T25" s="124"/>
    </row>
    <row r="26" spans="1:20" ht="39.75" customHeight="1" thickBot="1">
      <c r="A26" s="348"/>
      <c r="B26" s="351"/>
      <c r="C26" s="354"/>
      <c r="D26" s="351"/>
      <c r="E26" s="337"/>
      <c r="F26" s="84"/>
      <c r="G26" s="362"/>
      <c r="H26" s="358"/>
      <c r="I26" s="304"/>
      <c r="J26" s="362"/>
      <c r="K26" s="365"/>
      <c r="L26" s="362"/>
      <c r="M26" s="358"/>
      <c r="N26" s="339"/>
      <c r="O26" s="345"/>
      <c r="P26" s="304"/>
      <c r="Q26" s="304"/>
      <c r="R26" s="304"/>
      <c r="S26" s="124"/>
      <c r="T26" s="124"/>
    </row>
    <row r="27" spans="1:20" ht="39.75" customHeight="1">
      <c r="A27" s="346">
        <v>4</v>
      </c>
      <c r="B27" s="349"/>
      <c r="C27" s="352"/>
      <c r="D27" s="349"/>
      <c r="E27" s="335"/>
      <c r="F27" s="77"/>
      <c r="G27" s="360"/>
      <c r="H27" s="168"/>
      <c r="I27" s="386"/>
      <c r="J27" s="360"/>
      <c r="K27" s="363"/>
      <c r="L27" s="360"/>
      <c r="M27" s="358"/>
      <c r="N27" s="338">
        <f t="shared" ref="N27" si="4">IF(SUM(J27,M27)&gt;100%,"NO PERMITIDO",SUM(J27,M27))</f>
        <v>0</v>
      </c>
      <c r="O27" s="343">
        <f t="shared" ref="O27" si="5">G27*N27/100%</f>
        <v>0</v>
      </c>
      <c r="P27" s="304"/>
      <c r="Q27" s="304"/>
      <c r="R27" s="304"/>
      <c r="S27" s="124"/>
      <c r="T27" s="124"/>
    </row>
    <row r="28" spans="1:20" ht="39.75" customHeight="1">
      <c r="A28" s="347"/>
      <c r="B28" s="350"/>
      <c r="C28" s="353"/>
      <c r="D28" s="350"/>
      <c r="E28" s="336"/>
      <c r="F28" s="84"/>
      <c r="G28" s="361"/>
      <c r="H28" s="168"/>
      <c r="I28" s="304"/>
      <c r="J28" s="361"/>
      <c r="K28" s="364"/>
      <c r="L28" s="361"/>
      <c r="M28" s="358"/>
      <c r="N28" s="339"/>
      <c r="O28" s="344"/>
      <c r="P28" s="304"/>
      <c r="Q28" s="304"/>
      <c r="R28" s="304"/>
      <c r="S28" s="124"/>
      <c r="T28" s="124"/>
    </row>
    <row r="29" spans="1:20" ht="39.75" customHeight="1">
      <c r="A29" s="347"/>
      <c r="B29" s="350"/>
      <c r="C29" s="353"/>
      <c r="D29" s="350"/>
      <c r="E29" s="336"/>
      <c r="F29" s="84"/>
      <c r="G29" s="361"/>
      <c r="H29" s="168"/>
      <c r="I29" s="304"/>
      <c r="J29" s="361"/>
      <c r="K29" s="364"/>
      <c r="L29" s="361"/>
      <c r="M29" s="358"/>
      <c r="N29" s="339"/>
      <c r="O29" s="344"/>
      <c r="P29" s="304"/>
      <c r="Q29" s="304"/>
      <c r="R29" s="304"/>
      <c r="S29" s="124"/>
      <c r="T29" s="124"/>
    </row>
    <row r="30" spans="1:20" ht="39" customHeight="1">
      <c r="A30" s="347"/>
      <c r="B30" s="350"/>
      <c r="C30" s="353"/>
      <c r="D30" s="350"/>
      <c r="E30" s="336"/>
      <c r="F30" s="84"/>
      <c r="G30" s="361"/>
      <c r="H30" s="358"/>
      <c r="I30" s="304"/>
      <c r="J30" s="361"/>
      <c r="K30" s="364"/>
      <c r="L30" s="361"/>
      <c r="M30" s="358"/>
      <c r="N30" s="339"/>
      <c r="O30" s="344"/>
      <c r="P30" s="304"/>
      <c r="Q30" s="304"/>
      <c r="R30" s="304"/>
      <c r="S30" s="124"/>
      <c r="T30" s="124"/>
    </row>
    <row r="31" spans="1:20" ht="39" customHeight="1" thickBot="1">
      <c r="A31" s="348"/>
      <c r="B31" s="351"/>
      <c r="C31" s="354"/>
      <c r="D31" s="351"/>
      <c r="E31" s="337"/>
      <c r="F31" s="84"/>
      <c r="G31" s="362"/>
      <c r="H31" s="358"/>
      <c r="I31" s="304"/>
      <c r="J31" s="362"/>
      <c r="K31" s="365"/>
      <c r="L31" s="362"/>
      <c r="M31" s="358"/>
      <c r="N31" s="339"/>
      <c r="O31" s="345"/>
      <c r="P31" s="304"/>
      <c r="Q31" s="304"/>
      <c r="R31" s="304"/>
      <c r="S31" s="124"/>
      <c r="T31" s="124"/>
    </row>
    <row r="32" spans="1:20" ht="39" customHeight="1">
      <c r="A32" s="346">
        <v>5</v>
      </c>
      <c r="B32" s="349"/>
      <c r="C32" s="368"/>
      <c r="D32" s="349"/>
      <c r="E32" s="363"/>
      <c r="F32" s="77"/>
      <c r="G32" s="360"/>
      <c r="H32" s="168"/>
      <c r="I32" s="366"/>
      <c r="J32" s="360"/>
      <c r="K32" s="363"/>
      <c r="L32" s="360"/>
      <c r="M32" s="366"/>
      <c r="N32" s="338">
        <f t="shared" ref="N32" si="6">IF(SUM(J32,M32)&gt;100%,"NO PERMITIDO",SUM(J32,M32))</f>
        <v>0</v>
      </c>
      <c r="O32" s="343">
        <f t="shared" ref="O32" si="7">G32*N32/100%</f>
        <v>0</v>
      </c>
      <c r="P32" s="304"/>
      <c r="Q32" s="304"/>
      <c r="R32" s="304"/>
      <c r="S32" s="124"/>
      <c r="T32" s="124"/>
    </row>
    <row r="33" spans="1:20" ht="39" customHeight="1">
      <c r="A33" s="347"/>
      <c r="B33" s="350"/>
      <c r="C33" s="369"/>
      <c r="D33" s="350"/>
      <c r="E33" s="364"/>
      <c r="F33" s="84"/>
      <c r="G33" s="361"/>
      <c r="H33" s="168"/>
      <c r="I33" s="336"/>
      <c r="J33" s="361"/>
      <c r="K33" s="364"/>
      <c r="L33" s="361"/>
      <c r="M33" s="336"/>
      <c r="N33" s="339"/>
      <c r="O33" s="344"/>
      <c r="P33" s="304"/>
      <c r="Q33" s="304"/>
      <c r="R33" s="304"/>
      <c r="S33" s="124"/>
      <c r="T33" s="124"/>
    </row>
    <row r="34" spans="1:20" ht="39" customHeight="1">
      <c r="A34" s="347"/>
      <c r="B34" s="350"/>
      <c r="C34" s="369"/>
      <c r="D34" s="350"/>
      <c r="E34" s="364"/>
      <c r="F34" s="84"/>
      <c r="G34" s="361"/>
      <c r="H34" s="168"/>
      <c r="I34" s="336"/>
      <c r="J34" s="361"/>
      <c r="K34" s="364"/>
      <c r="L34" s="361"/>
      <c r="M34" s="336"/>
      <c r="N34" s="339"/>
      <c r="O34" s="344"/>
      <c r="P34" s="304"/>
      <c r="Q34" s="304"/>
      <c r="R34" s="304"/>
      <c r="S34" s="124"/>
      <c r="T34" s="124"/>
    </row>
    <row r="35" spans="1:20" ht="39" customHeight="1">
      <c r="A35" s="347"/>
      <c r="B35" s="350"/>
      <c r="C35" s="369"/>
      <c r="D35" s="350"/>
      <c r="E35" s="364"/>
      <c r="F35" s="84"/>
      <c r="G35" s="361"/>
      <c r="H35" s="358"/>
      <c r="I35" s="336"/>
      <c r="J35" s="361"/>
      <c r="K35" s="364"/>
      <c r="L35" s="361"/>
      <c r="M35" s="336"/>
      <c r="N35" s="339"/>
      <c r="O35" s="344"/>
      <c r="P35" s="304"/>
      <c r="Q35" s="304"/>
      <c r="R35" s="304"/>
      <c r="S35" s="124"/>
      <c r="T35" s="124"/>
    </row>
    <row r="36" spans="1:20" ht="48" customHeight="1" thickBot="1">
      <c r="A36" s="357"/>
      <c r="B36" s="367"/>
      <c r="C36" s="370"/>
      <c r="D36" s="351"/>
      <c r="E36" s="365"/>
      <c r="F36" s="84"/>
      <c r="G36" s="362"/>
      <c r="H36" s="359"/>
      <c r="I36" s="337"/>
      <c r="J36" s="362"/>
      <c r="K36" s="365"/>
      <c r="L36" s="362"/>
      <c r="M36" s="337"/>
      <c r="N36" s="339"/>
      <c r="O36" s="345"/>
      <c r="P36" s="305"/>
      <c r="Q36" s="305"/>
      <c r="R36" s="305"/>
      <c r="S36" s="124"/>
      <c r="T36" s="124"/>
    </row>
    <row r="37" spans="1:20" ht="27" customHeight="1" thickBot="1">
      <c r="A37" s="192" t="s">
        <v>48</v>
      </c>
      <c r="B37" s="193"/>
      <c r="C37" s="193"/>
      <c r="D37" s="194"/>
      <c r="E37" s="194"/>
      <c r="F37" s="194"/>
      <c r="G37" s="195">
        <f>IF(SUM(G12:G36)&gt;100%,"supera el 100%",SUM(G12:G36))</f>
        <v>0</v>
      </c>
      <c r="H37" s="196"/>
      <c r="I37" s="196"/>
      <c r="J37" s="196"/>
      <c r="K37" s="197"/>
      <c r="L37" s="197"/>
      <c r="M37" s="196"/>
      <c r="N37" s="197"/>
      <c r="O37" s="198">
        <f>SUM(O12:O36)</f>
        <v>0</v>
      </c>
      <c r="P37" s="200"/>
      <c r="Q37" s="306"/>
      <c r="R37" s="307"/>
      <c r="S37" s="124"/>
      <c r="T37" s="124"/>
    </row>
    <row r="38" spans="1:20" ht="27" customHeight="1">
      <c r="A38" s="340" t="s">
        <v>120</v>
      </c>
      <c r="B38" s="341"/>
      <c r="C38" s="341"/>
      <c r="D38" s="341"/>
      <c r="E38" s="341"/>
      <c r="F38" s="341"/>
      <c r="G38" s="341"/>
      <c r="H38" s="341"/>
      <c r="I38" s="341"/>
      <c r="J38" s="341"/>
      <c r="K38" s="341"/>
      <c r="L38" s="341"/>
      <c r="M38" s="341"/>
      <c r="N38" s="342"/>
      <c r="O38" s="199">
        <v>0</v>
      </c>
      <c r="P38" s="308"/>
      <c r="Q38" s="308"/>
      <c r="R38" s="309"/>
      <c r="S38" s="124"/>
      <c r="T38" s="124"/>
    </row>
    <row r="39" spans="1:20" ht="27" customHeight="1">
      <c r="A39" s="78"/>
      <c r="B39" s="75"/>
      <c r="C39" s="75"/>
      <c r="D39" s="75"/>
      <c r="E39" s="75"/>
      <c r="F39" s="75"/>
      <c r="G39" s="75"/>
      <c r="H39" s="75"/>
      <c r="I39" s="75"/>
      <c r="J39" s="75"/>
      <c r="K39" s="75"/>
      <c r="L39" s="74"/>
      <c r="M39" s="74"/>
      <c r="N39" s="74"/>
      <c r="O39" s="76">
        <f>SUM(O37:O38)</f>
        <v>0</v>
      </c>
      <c r="P39" s="310"/>
      <c r="Q39" s="310"/>
      <c r="R39" s="311"/>
      <c r="S39" s="124"/>
      <c r="T39" s="124"/>
    </row>
    <row r="40" spans="1:20" ht="27" customHeight="1">
      <c r="A40" s="79"/>
      <c r="B40" s="73"/>
      <c r="C40" s="73"/>
      <c r="D40" s="73"/>
      <c r="E40" s="74"/>
      <c r="F40" s="74"/>
      <c r="G40" s="74"/>
      <c r="H40" s="74"/>
      <c r="I40" s="74"/>
      <c r="J40" s="74"/>
      <c r="K40" s="74"/>
      <c r="L40" s="74"/>
      <c r="M40" s="74"/>
      <c r="N40" s="74"/>
      <c r="O40" s="74"/>
      <c r="P40" s="310"/>
      <c r="Q40" s="310"/>
      <c r="R40" s="311"/>
      <c r="S40" s="124"/>
      <c r="T40" s="124"/>
    </row>
    <row r="41" spans="1:20" ht="29.25" customHeight="1" thickBot="1">
      <c r="A41" s="128"/>
      <c r="B41" s="129"/>
      <c r="C41" s="80"/>
      <c r="D41" s="80"/>
      <c r="E41" s="129"/>
      <c r="F41" s="129"/>
      <c r="G41" s="80"/>
      <c r="H41" s="80"/>
      <c r="I41" s="80"/>
      <c r="J41" s="80"/>
      <c r="K41" s="80"/>
      <c r="L41" s="80"/>
      <c r="M41" s="80"/>
      <c r="N41" s="80"/>
      <c r="O41" s="130"/>
      <c r="P41" s="312"/>
      <c r="Q41" s="312"/>
      <c r="R41" s="313"/>
      <c r="S41" s="124"/>
      <c r="T41" s="124"/>
    </row>
    <row r="42" spans="1:20" ht="48.75" customHeight="1">
      <c r="A42" s="128"/>
      <c r="B42" s="155" t="s">
        <v>121</v>
      </c>
      <c r="C42" s="378"/>
      <c r="D42" s="378"/>
      <c r="E42" s="80"/>
      <c r="F42" s="383"/>
      <c r="G42" s="384"/>
      <c r="H42" s="384"/>
      <c r="I42" s="385"/>
      <c r="J42" s="131"/>
      <c r="K42" s="372"/>
      <c r="L42" s="373"/>
      <c r="M42" s="373"/>
      <c r="N42" s="374"/>
      <c r="O42" s="132"/>
      <c r="P42" s="312"/>
      <c r="Q42" s="312"/>
      <c r="R42" s="313"/>
      <c r="S42" s="124"/>
      <c r="T42" s="124"/>
    </row>
    <row r="43" spans="1:20" ht="48" customHeight="1" thickBot="1">
      <c r="A43" s="128"/>
      <c r="B43" s="155" t="s">
        <v>122</v>
      </c>
      <c r="C43" s="379"/>
      <c r="D43" s="379"/>
      <c r="E43" s="80"/>
      <c r="F43" s="380" t="s">
        <v>282</v>
      </c>
      <c r="G43" s="381"/>
      <c r="H43" s="381"/>
      <c r="I43" s="382"/>
      <c r="J43" s="131"/>
      <c r="K43" s="375" t="s">
        <v>123</v>
      </c>
      <c r="L43" s="376"/>
      <c r="M43" s="376"/>
      <c r="N43" s="377"/>
      <c r="O43" s="133"/>
      <c r="P43" s="314"/>
      <c r="Q43" s="314"/>
      <c r="R43" s="315"/>
      <c r="S43" s="124"/>
      <c r="T43" s="124"/>
    </row>
    <row r="44" spans="1:20" ht="26" thickBot="1">
      <c r="A44" s="134"/>
      <c r="B44" s="135"/>
      <c r="C44" s="81"/>
      <c r="D44" s="81"/>
      <c r="E44" s="81"/>
      <c r="F44" s="81"/>
      <c r="G44" s="81"/>
      <c r="H44" s="81"/>
      <c r="I44" s="81"/>
      <c r="J44" s="81"/>
      <c r="K44" s="81"/>
      <c r="L44" s="81"/>
      <c r="M44" s="81"/>
      <c r="N44" s="81"/>
      <c r="O44" s="136"/>
      <c r="P44" s="316"/>
      <c r="Q44" s="316"/>
      <c r="R44" s="317"/>
      <c r="S44" s="124"/>
      <c r="T44" s="124"/>
    </row>
    <row r="45" spans="1:20" ht="25">
      <c r="A45" s="124"/>
      <c r="B45" s="124"/>
      <c r="C45" s="124"/>
      <c r="D45" s="124"/>
      <c r="E45" s="124"/>
      <c r="F45" s="124"/>
      <c r="G45" s="124"/>
      <c r="H45" s="124"/>
      <c r="I45" s="124"/>
      <c r="J45" s="124"/>
      <c r="K45" s="124"/>
      <c r="L45" s="124"/>
      <c r="M45" s="124"/>
      <c r="N45" s="124"/>
      <c r="O45" s="124"/>
      <c r="P45" s="124"/>
      <c r="Q45" s="124"/>
      <c r="R45" s="124"/>
      <c r="S45" s="124"/>
      <c r="T45" s="124"/>
    </row>
    <row r="46" spans="1:20" s="203" customFormat="1" ht="28.5" customHeight="1">
      <c r="A46" s="293" t="s">
        <v>294</v>
      </c>
      <c r="B46" s="293"/>
      <c r="C46" s="201" t="s">
        <v>298</v>
      </c>
      <c r="D46" s="294" t="s">
        <v>295</v>
      </c>
      <c r="E46" s="294"/>
      <c r="F46" s="294"/>
      <c r="G46" s="294"/>
      <c r="H46" s="294"/>
      <c r="I46" s="294"/>
      <c r="J46" s="201" t="s">
        <v>296</v>
      </c>
      <c r="K46" s="294" t="s">
        <v>297</v>
      </c>
      <c r="L46" s="294"/>
      <c r="M46" s="294"/>
      <c r="N46" s="294"/>
      <c r="O46" s="294"/>
      <c r="P46" s="294"/>
      <c r="Q46" s="294"/>
      <c r="R46" s="201">
        <v>1</v>
      </c>
      <c r="S46" s="202"/>
      <c r="T46" s="202"/>
    </row>
  </sheetData>
  <mergeCells count="118">
    <mergeCell ref="A3:C6"/>
    <mergeCell ref="D3:N6"/>
    <mergeCell ref="I10:M10"/>
    <mergeCell ref="I12:I16"/>
    <mergeCell ref="I17:I21"/>
    <mergeCell ref="P12:P16"/>
    <mergeCell ref="D17:D21"/>
    <mergeCell ref="E17:E21"/>
    <mergeCell ref="G17:G21"/>
    <mergeCell ref="M17:M21"/>
    <mergeCell ref="A12:A16"/>
    <mergeCell ref="B12:B16"/>
    <mergeCell ref="C12:C16"/>
    <mergeCell ref="D12:D16"/>
    <mergeCell ref="E12:E16"/>
    <mergeCell ref="G12:G16"/>
    <mergeCell ref="J12:J16"/>
    <mergeCell ref="K12:K16"/>
    <mergeCell ref="L12:L16"/>
    <mergeCell ref="P27:P31"/>
    <mergeCell ref="P32:P36"/>
    <mergeCell ref="N17:N21"/>
    <mergeCell ref="O17:O21"/>
    <mergeCell ref="N22:N26"/>
    <mergeCell ref="N27:N31"/>
    <mergeCell ref="N32:N36"/>
    <mergeCell ref="O22:O26"/>
    <mergeCell ref="O27:O31"/>
    <mergeCell ref="O32:O36"/>
    <mergeCell ref="P17:P21"/>
    <mergeCell ref="P22:P26"/>
    <mergeCell ref="K42:N42"/>
    <mergeCell ref="K43:N43"/>
    <mergeCell ref="C42:D42"/>
    <mergeCell ref="C43:D43"/>
    <mergeCell ref="F43:I43"/>
    <mergeCell ref="F42:I42"/>
    <mergeCell ref="H30:H31"/>
    <mergeCell ref="A27:A31"/>
    <mergeCell ref="B27:B31"/>
    <mergeCell ref="C27:C31"/>
    <mergeCell ref="D27:D31"/>
    <mergeCell ref="E27:E31"/>
    <mergeCell ref="G27:G31"/>
    <mergeCell ref="J27:J31"/>
    <mergeCell ref="K27:K31"/>
    <mergeCell ref="I27:I31"/>
    <mergeCell ref="M27:M31"/>
    <mergeCell ref="L27:L31"/>
    <mergeCell ref="A38:N38"/>
    <mergeCell ref="O12:O16"/>
    <mergeCell ref="A17:A21"/>
    <mergeCell ref="B17:B21"/>
    <mergeCell ref="C17:C21"/>
    <mergeCell ref="Q11:R11"/>
    <mergeCell ref="P10:R10"/>
    <mergeCell ref="A32:A36"/>
    <mergeCell ref="H35:H36"/>
    <mergeCell ref="J32:J36"/>
    <mergeCell ref="K32:K36"/>
    <mergeCell ref="L32:L36"/>
    <mergeCell ref="M32:M36"/>
    <mergeCell ref="I32:I36"/>
    <mergeCell ref="B32:B36"/>
    <mergeCell ref="C32:C36"/>
    <mergeCell ref="D32:D36"/>
    <mergeCell ref="E32:E36"/>
    <mergeCell ref="G32:G36"/>
    <mergeCell ref="M12:M16"/>
    <mergeCell ref="H12:H13"/>
    <mergeCell ref="H19:H21"/>
    <mergeCell ref="G22:G26"/>
    <mergeCell ref="J22:J26"/>
    <mergeCell ref="O10:O11"/>
    <mergeCell ref="A9:G9"/>
    <mergeCell ref="A10:A11"/>
    <mergeCell ref="D10:D11"/>
    <mergeCell ref="B10:B11"/>
    <mergeCell ref="C10:C11"/>
    <mergeCell ref="N10:N11"/>
    <mergeCell ref="E22:E26"/>
    <mergeCell ref="N12:N16"/>
    <mergeCell ref="K22:K26"/>
    <mergeCell ref="L22:L26"/>
    <mergeCell ref="A22:A26"/>
    <mergeCell ref="B22:B26"/>
    <mergeCell ref="C22:C26"/>
    <mergeCell ref="D22:D26"/>
    <mergeCell ref="H25:H26"/>
    <mergeCell ref="I22:I26"/>
    <mergeCell ref="M22:M26"/>
    <mergeCell ref="J17:J21"/>
    <mergeCell ref="K17:K21"/>
    <mergeCell ref="L17:L21"/>
    <mergeCell ref="A46:B46"/>
    <mergeCell ref="D46:I46"/>
    <mergeCell ref="K46:Q46"/>
    <mergeCell ref="O3:R3"/>
    <mergeCell ref="O4:R4"/>
    <mergeCell ref="O5:R5"/>
    <mergeCell ref="O6:R6"/>
    <mergeCell ref="Q22:R26"/>
    <mergeCell ref="Q27:R31"/>
    <mergeCell ref="Q32:R36"/>
    <mergeCell ref="Q37:R37"/>
    <mergeCell ref="P38:R40"/>
    <mergeCell ref="P41:R41"/>
    <mergeCell ref="P42:R42"/>
    <mergeCell ref="P43:R43"/>
    <mergeCell ref="P44:R44"/>
    <mergeCell ref="N9:R9"/>
    <mergeCell ref="A8:R8"/>
    <mergeCell ref="Q12:R16"/>
    <mergeCell ref="Q17:R21"/>
    <mergeCell ref="G10:H11"/>
    <mergeCell ref="J9:M9"/>
    <mergeCell ref="F10:F11"/>
    <mergeCell ref="E10:E11"/>
  </mergeCells>
  <conditionalFormatting sqref="N12 N17 N22 N27 N32">
    <cfRule type="cellIs" dxfId="4" priority="2" operator="greaterThan">
      <formula>100</formula>
    </cfRule>
  </conditionalFormatting>
  <dataValidations count="1">
    <dataValidation allowBlank="1" showInputMessage="1" showErrorMessage="1" errorTitle="error" error="solo datos númericos" sqref="G12:G36" xr:uid="{00000000-0002-0000-0200-000000000000}"/>
  </dataValidations>
  <printOptions horizontalCentered="1" verticalCentered="1"/>
  <pageMargins left="0.35433070866141736" right="0.31496062992125984" top="0.35433070866141736" bottom="0.39370078740157483" header="0.31496062992125984" footer="0.31496062992125984"/>
  <pageSetup paperSize="175" scale="22" orientation="landscape"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S39"/>
  <sheetViews>
    <sheetView zoomScale="80" zoomScaleNormal="80" zoomScalePageLayoutView="80" workbookViewId="0">
      <selection activeCell="D11" sqref="D11"/>
    </sheetView>
  </sheetViews>
  <sheetFormatPr baseColWidth="10" defaultColWidth="10.83203125" defaultRowHeight="14"/>
  <cols>
    <col min="1" max="1" width="7" style="1" customWidth="1"/>
    <col min="2" max="2" width="22.5" style="1" customWidth="1"/>
    <col min="3" max="3" width="36.6640625" style="1" customWidth="1"/>
    <col min="4" max="4" width="45.33203125" style="1" customWidth="1"/>
    <col min="5" max="5" width="22.6640625" style="1" customWidth="1"/>
    <col min="6" max="6" width="29.6640625" style="1" customWidth="1"/>
    <col min="7" max="7" width="15.1640625" style="1" customWidth="1"/>
    <col min="8" max="8" width="14.5" style="1" customWidth="1"/>
    <col min="9" max="9" width="12.6640625" style="1" customWidth="1"/>
    <col min="10" max="10" width="13" style="1" customWidth="1"/>
    <col min="11" max="11" width="11.33203125" style="1" customWidth="1"/>
    <col min="12" max="13" width="15.5" style="1" customWidth="1"/>
    <col min="14" max="14" width="45.6640625" style="1" customWidth="1"/>
    <col min="15" max="18" width="35.6640625" style="1" customWidth="1"/>
    <col min="19" max="16384" width="10.83203125" style="1"/>
  </cols>
  <sheetData>
    <row r="2" spans="1:19">
      <c r="B2" s="235" t="s">
        <v>124</v>
      </c>
      <c r="C2" s="235"/>
      <c r="D2" s="235"/>
      <c r="E2" s="235"/>
      <c r="F2" s="431"/>
      <c r="G2" s="431"/>
      <c r="H2" s="431"/>
      <c r="I2" s="431"/>
      <c r="J2" s="431"/>
      <c r="K2" s="431"/>
      <c r="L2" s="431"/>
      <c r="M2" s="431"/>
      <c r="N2" s="431"/>
      <c r="O2" s="431"/>
      <c r="P2" s="431"/>
      <c r="Q2" s="431"/>
      <c r="R2" s="431"/>
    </row>
    <row r="3" spans="1:19">
      <c r="B3" s="245" t="s">
        <v>1</v>
      </c>
      <c r="C3" s="245"/>
      <c r="D3" s="245"/>
      <c r="E3" s="245"/>
      <c r="F3" s="34"/>
      <c r="G3" s="34"/>
      <c r="H3" s="34"/>
      <c r="I3" s="34"/>
      <c r="J3" s="34"/>
      <c r="K3" s="34"/>
      <c r="L3" s="34"/>
      <c r="M3" s="34"/>
      <c r="N3" s="34"/>
      <c r="O3" s="34"/>
      <c r="P3" s="34"/>
      <c r="Q3" s="34"/>
      <c r="R3" s="34"/>
      <c r="S3" s="20"/>
    </row>
    <row r="4" spans="1:19" ht="27" customHeight="1">
      <c r="C4" s="2" t="s">
        <v>2</v>
      </c>
      <c r="D4" s="5" t="str">
        <f>'Concertacion '!D4</f>
        <v xml:space="preserve">Departamento Administrativo de la Funcion Publica </v>
      </c>
      <c r="F4" s="20"/>
    </row>
    <row r="5" spans="1:19">
      <c r="C5" s="2" t="s">
        <v>4</v>
      </c>
      <c r="D5" s="5" t="str">
        <f>'Concertacion '!D5</f>
        <v xml:space="preserve">Direccion de Empleo Publico </v>
      </c>
      <c r="F5" s="20"/>
    </row>
    <row r="6" spans="1:19">
      <c r="C6" s="4" t="s">
        <v>6</v>
      </c>
      <c r="D6" s="5" t="str">
        <f>'Concertacion '!D6</f>
        <v>Alex Rios</v>
      </c>
      <c r="F6" s="20"/>
    </row>
    <row r="7" spans="1:19">
      <c r="C7" s="4" t="s">
        <v>8</v>
      </c>
      <c r="D7" s="5" t="str">
        <f>'Concertacion '!D7</f>
        <v>Daniel Gomez</v>
      </c>
      <c r="F7" s="20"/>
    </row>
    <row r="8" spans="1:19">
      <c r="C8" s="4" t="s">
        <v>125</v>
      </c>
      <c r="D8" s="6">
        <v>41715</v>
      </c>
      <c r="F8" s="21"/>
    </row>
    <row r="9" spans="1:19">
      <c r="C9" s="239" t="s">
        <v>126</v>
      </c>
      <c r="D9" s="5" t="s">
        <v>127</v>
      </c>
      <c r="F9" s="20"/>
      <c r="G9" s="7"/>
    </row>
    <row r="10" spans="1:19">
      <c r="C10" s="239"/>
      <c r="D10" s="5" t="s">
        <v>13</v>
      </c>
      <c r="F10" s="20"/>
    </row>
    <row r="11" spans="1:19">
      <c r="C11" s="2" t="s">
        <v>128</v>
      </c>
      <c r="D11" s="5" t="s">
        <v>127</v>
      </c>
      <c r="F11" s="20"/>
    </row>
    <row r="12" spans="1:19">
      <c r="C12" s="2"/>
      <c r="D12" s="5" t="s">
        <v>129</v>
      </c>
      <c r="F12" s="20"/>
    </row>
    <row r="13" spans="1:19">
      <c r="D13" s="29"/>
      <c r="E13" s="20"/>
      <c r="F13" s="20"/>
    </row>
    <row r="14" spans="1:19" ht="15" thickBot="1"/>
    <row r="15" spans="1:19" ht="15" thickBot="1">
      <c r="A15" s="432" t="s">
        <v>14</v>
      </c>
      <c r="B15" s="433"/>
      <c r="C15" s="433"/>
      <c r="D15" s="433"/>
      <c r="E15" s="433"/>
      <c r="F15" s="433"/>
      <c r="G15" s="433"/>
      <c r="H15" s="434" t="s">
        <v>130</v>
      </c>
      <c r="I15" s="417"/>
      <c r="J15" s="417"/>
      <c r="K15" s="417"/>
      <c r="L15" s="417"/>
      <c r="M15" s="417"/>
      <c r="N15" s="417"/>
      <c r="O15" s="417"/>
      <c r="P15" s="417"/>
      <c r="Q15" s="417"/>
      <c r="R15" s="418"/>
    </row>
    <row r="16" spans="1:19" ht="28.5" customHeight="1">
      <c r="A16" s="159" t="s">
        <v>17</v>
      </c>
      <c r="B16" s="159" t="s">
        <v>18</v>
      </c>
      <c r="C16" s="171" t="s">
        <v>19</v>
      </c>
      <c r="D16" s="159" t="s">
        <v>20</v>
      </c>
      <c r="E16" s="159" t="s">
        <v>131</v>
      </c>
      <c r="F16" s="159" t="s">
        <v>22</v>
      </c>
      <c r="G16" s="36" t="s">
        <v>23</v>
      </c>
      <c r="H16" s="435" t="s">
        <v>132</v>
      </c>
      <c r="I16" s="436"/>
      <c r="J16" s="436"/>
      <c r="K16" s="437"/>
      <c r="L16" s="159" t="s">
        <v>133</v>
      </c>
      <c r="M16" s="438" t="s">
        <v>134</v>
      </c>
      <c r="N16" s="440" t="s">
        <v>135</v>
      </c>
      <c r="O16" s="442" t="s">
        <v>136</v>
      </c>
      <c r="P16" s="443"/>
      <c r="Q16" s="435" t="s">
        <v>16</v>
      </c>
      <c r="R16" s="437"/>
    </row>
    <row r="17" spans="1:18" ht="30" customHeight="1">
      <c r="A17" s="243" t="s">
        <v>26</v>
      </c>
      <c r="B17" s="244">
        <v>0.3</v>
      </c>
      <c r="C17" s="222" t="s">
        <v>27</v>
      </c>
      <c r="D17" s="10" t="s">
        <v>28</v>
      </c>
      <c r="E17" s="222">
        <v>4</v>
      </c>
      <c r="F17" s="222" t="s">
        <v>29</v>
      </c>
      <c r="G17" s="236" t="s">
        <v>30</v>
      </c>
      <c r="H17" s="156" t="s">
        <v>137</v>
      </c>
      <c r="I17" s="156" t="s">
        <v>138</v>
      </c>
      <c r="J17" s="156" t="s">
        <v>139</v>
      </c>
      <c r="K17" s="156" t="s">
        <v>140</v>
      </c>
      <c r="L17" s="9" t="s">
        <v>141</v>
      </c>
      <c r="M17" s="439"/>
      <c r="N17" s="441"/>
      <c r="O17" s="22" t="s">
        <v>142</v>
      </c>
      <c r="P17" s="22" t="s">
        <v>119</v>
      </c>
      <c r="Q17" s="22" t="s">
        <v>24</v>
      </c>
      <c r="R17" s="157" t="s">
        <v>25</v>
      </c>
    </row>
    <row r="18" spans="1:18" ht="45" customHeight="1">
      <c r="A18" s="243"/>
      <c r="B18" s="243"/>
      <c r="C18" s="223"/>
      <c r="D18" s="11" t="s">
        <v>31</v>
      </c>
      <c r="E18" s="223"/>
      <c r="F18" s="223"/>
      <c r="G18" s="236"/>
      <c r="H18" s="428">
        <v>0.25</v>
      </c>
      <c r="I18" s="419">
        <f>1/E17</f>
        <v>0.25</v>
      </c>
      <c r="J18" s="419"/>
      <c r="K18" s="419"/>
      <c r="L18" s="425">
        <f>SUM(H18:K18)</f>
        <v>0.5</v>
      </c>
      <c r="M18" s="425">
        <f>2*B17/E17</f>
        <v>0.15</v>
      </c>
      <c r="N18" s="422" t="s">
        <v>143</v>
      </c>
      <c r="O18" s="422" t="s">
        <v>144</v>
      </c>
      <c r="P18" s="222" t="s">
        <v>145</v>
      </c>
      <c r="Q18" s="422" t="s">
        <v>146</v>
      </c>
      <c r="R18" s="222"/>
    </row>
    <row r="19" spans="1:18" ht="35.25" customHeight="1">
      <c r="A19" s="243"/>
      <c r="B19" s="243"/>
      <c r="C19" s="223"/>
      <c r="D19" s="11" t="s">
        <v>32</v>
      </c>
      <c r="E19" s="223"/>
      <c r="F19" s="223"/>
      <c r="G19" s="236"/>
      <c r="H19" s="429"/>
      <c r="I19" s="420"/>
      <c r="J19" s="420"/>
      <c r="K19" s="420"/>
      <c r="L19" s="426"/>
      <c r="M19" s="426"/>
      <c r="N19" s="423"/>
      <c r="O19" s="423"/>
      <c r="P19" s="223"/>
      <c r="Q19" s="423"/>
      <c r="R19" s="223"/>
    </row>
    <row r="20" spans="1:18" ht="39.75" customHeight="1">
      <c r="A20" s="243"/>
      <c r="B20" s="243"/>
      <c r="C20" s="224"/>
      <c r="D20" s="11" t="s">
        <v>33</v>
      </c>
      <c r="E20" s="224"/>
      <c r="F20" s="224"/>
      <c r="G20" s="236"/>
      <c r="H20" s="430"/>
      <c r="I20" s="421"/>
      <c r="J20" s="421"/>
      <c r="K20" s="421"/>
      <c r="L20" s="427"/>
      <c r="M20" s="427"/>
      <c r="N20" s="424"/>
      <c r="O20" s="424"/>
      <c r="P20" s="224"/>
      <c r="Q20" s="424"/>
      <c r="R20" s="224"/>
    </row>
    <row r="21" spans="1:18" ht="56.25" customHeight="1">
      <c r="A21" s="232" t="s">
        <v>34</v>
      </c>
      <c r="B21" s="229">
        <v>0.4</v>
      </c>
      <c r="C21" s="222" t="s">
        <v>35</v>
      </c>
      <c r="D21" s="11" t="s">
        <v>147</v>
      </c>
      <c r="E21" s="222">
        <v>20</v>
      </c>
      <c r="F21" s="222" t="s">
        <v>37</v>
      </c>
      <c r="G21" s="222" t="s">
        <v>148</v>
      </c>
      <c r="H21" s="419">
        <v>0.08</v>
      </c>
      <c r="I21" s="419">
        <f>7/E21</f>
        <v>0.35</v>
      </c>
      <c r="J21" s="410"/>
      <c r="K21" s="222"/>
      <c r="L21" s="410">
        <f>+H21+I21+J21+K21</f>
        <v>0.43</v>
      </c>
      <c r="M21" s="410">
        <f>9*B21/E21</f>
        <v>0.18</v>
      </c>
      <c r="N21" s="222"/>
      <c r="O21" s="222"/>
      <c r="P21" s="222"/>
      <c r="Q21" s="222"/>
      <c r="R21" s="226"/>
    </row>
    <row r="22" spans="1:18" ht="47.25" customHeight="1">
      <c r="A22" s="233"/>
      <c r="B22" s="230"/>
      <c r="C22" s="223"/>
      <c r="D22" s="11" t="s">
        <v>39</v>
      </c>
      <c r="E22" s="223"/>
      <c r="F22" s="223"/>
      <c r="G22" s="223"/>
      <c r="H22" s="420"/>
      <c r="I22" s="420"/>
      <c r="J22" s="223"/>
      <c r="K22" s="223"/>
      <c r="L22" s="411"/>
      <c r="M22" s="411"/>
      <c r="N22" s="223"/>
      <c r="O22" s="223"/>
      <c r="P22" s="223"/>
      <c r="Q22" s="223"/>
      <c r="R22" s="227"/>
    </row>
    <row r="23" spans="1:18" ht="57" customHeight="1">
      <c r="A23" s="234"/>
      <c r="B23" s="231"/>
      <c r="C23" s="224"/>
      <c r="D23" s="11" t="s">
        <v>41</v>
      </c>
      <c r="E23" s="223"/>
      <c r="F23" s="224"/>
      <c r="G23" s="224"/>
      <c r="H23" s="421"/>
      <c r="I23" s="421"/>
      <c r="J23" s="224"/>
      <c r="K23" s="224"/>
      <c r="L23" s="412"/>
      <c r="M23" s="412"/>
      <c r="N23" s="224"/>
      <c r="O23" s="224"/>
      <c r="P23" s="224"/>
      <c r="Q23" s="224"/>
      <c r="R23" s="228"/>
    </row>
    <row r="24" spans="1:18" ht="55.5" customHeight="1">
      <c r="A24" s="232" t="s">
        <v>43</v>
      </c>
      <c r="B24" s="229">
        <v>0.3</v>
      </c>
      <c r="C24" s="222" t="s">
        <v>44</v>
      </c>
      <c r="D24" s="11" t="s">
        <v>45</v>
      </c>
      <c r="E24" s="222">
        <v>15</v>
      </c>
      <c r="F24" s="222" t="s">
        <v>29</v>
      </c>
      <c r="G24" s="222" t="s">
        <v>42</v>
      </c>
      <c r="H24" s="419">
        <v>0.1</v>
      </c>
      <c r="I24" s="419">
        <f>5/E24</f>
        <v>0.33333333333333331</v>
      </c>
      <c r="J24" s="222"/>
      <c r="K24" s="222"/>
      <c r="L24" s="410">
        <f>+H24+I24+J24+K24</f>
        <v>0.43333333333333335</v>
      </c>
      <c r="M24" s="410">
        <f>8*B24/E24</f>
        <v>0.16</v>
      </c>
      <c r="N24" s="222"/>
      <c r="O24" s="222"/>
      <c r="P24" s="222"/>
      <c r="Q24" s="222"/>
      <c r="R24" s="222"/>
    </row>
    <row r="25" spans="1:18" ht="39.75" customHeight="1">
      <c r="A25" s="233"/>
      <c r="B25" s="230"/>
      <c r="C25" s="223"/>
      <c r="D25" s="11" t="s">
        <v>46</v>
      </c>
      <c r="E25" s="223"/>
      <c r="F25" s="223"/>
      <c r="G25" s="223"/>
      <c r="H25" s="420"/>
      <c r="I25" s="420"/>
      <c r="J25" s="223"/>
      <c r="K25" s="223"/>
      <c r="L25" s="411"/>
      <c r="M25" s="411"/>
      <c r="N25" s="223"/>
      <c r="O25" s="223"/>
      <c r="P25" s="223"/>
      <c r="Q25" s="223"/>
      <c r="R25" s="223"/>
    </row>
    <row r="26" spans="1:18" ht="39" customHeight="1">
      <c r="A26" s="234"/>
      <c r="B26" s="231"/>
      <c r="C26" s="224"/>
      <c r="D26" s="11" t="s">
        <v>47</v>
      </c>
      <c r="E26" s="224"/>
      <c r="F26" s="224"/>
      <c r="G26" s="224"/>
      <c r="H26" s="421"/>
      <c r="I26" s="421"/>
      <c r="J26" s="224"/>
      <c r="K26" s="224"/>
      <c r="L26" s="412"/>
      <c r="M26" s="412"/>
      <c r="N26" s="224"/>
      <c r="O26" s="224"/>
      <c r="P26" s="224"/>
      <c r="Q26" s="224"/>
      <c r="R26" s="224"/>
    </row>
    <row r="27" spans="1:18" ht="33.75" customHeight="1">
      <c r="A27" s="157" t="s">
        <v>48</v>
      </c>
      <c r="B27" s="158">
        <f>SUM(B17:B26)</f>
        <v>1</v>
      </c>
      <c r="C27" s="158"/>
      <c r="D27" s="5"/>
      <c r="E27" s="5"/>
      <c r="F27" s="5"/>
      <c r="G27" s="11"/>
      <c r="H27" s="158">
        <f>SUM(H18:H26)</f>
        <v>0.43000000000000005</v>
      </c>
      <c r="I27" s="158">
        <f>SUM(I18:I26)</f>
        <v>0.93333333333333335</v>
      </c>
      <c r="J27" s="5"/>
      <c r="K27" s="5"/>
      <c r="L27" s="23">
        <f>SUM(L18:L26)/3</f>
        <v>0.45444444444444443</v>
      </c>
      <c r="M27" s="23">
        <f>SUM(M18:M26)</f>
        <v>0.49</v>
      </c>
      <c r="N27" s="5"/>
      <c r="O27" s="5"/>
      <c r="P27" s="5"/>
      <c r="Q27" s="5"/>
      <c r="R27" s="5"/>
    </row>
    <row r="28" spans="1:18" ht="29.25" customHeight="1" thickBot="1">
      <c r="A28" s="13"/>
    </row>
    <row r="29" spans="1:18" ht="20.25" customHeight="1">
      <c r="A29" s="13"/>
      <c r="D29" s="217"/>
      <c r="E29" s="218"/>
      <c r="F29" s="413"/>
      <c r="G29" s="414"/>
      <c r="H29" s="415"/>
      <c r="I29" s="24"/>
      <c r="J29" s="24"/>
      <c r="K29" s="24"/>
      <c r="L29" s="24"/>
      <c r="M29" s="24"/>
      <c r="N29" s="24"/>
      <c r="O29" s="24"/>
      <c r="P29" s="24"/>
      <c r="Q29" s="24"/>
      <c r="R29" s="24"/>
    </row>
    <row r="30" spans="1:18" ht="15" thickBot="1">
      <c r="A30" s="13"/>
      <c r="D30" s="215" t="s">
        <v>49</v>
      </c>
      <c r="E30" s="216"/>
      <c r="F30" s="161"/>
      <c r="G30" s="216" t="s">
        <v>50</v>
      </c>
      <c r="H30" s="219"/>
      <c r="I30" s="25"/>
      <c r="J30" s="25"/>
      <c r="K30" s="25"/>
      <c r="L30" s="25"/>
      <c r="M30" s="25"/>
      <c r="N30" s="25"/>
      <c r="O30" s="25"/>
      <c r="P30" s="25"/>
      <c r="Q30" s="25"/>
      <c r="R30" s="25"/>
    </row>
    <row r="31" spans="1:18" ht="15" thickBot="1">
      <c r="A31" s="13"/>
    </row>
    <row r="32" spans="1:18" ht="15" thickBot="1">
      <c r="A32" s="13"/>
      <c r="B32" s="416" t="s">
        <v>149</v>
      </c>
      <c r="C32" s="417"/>
      <c r="D32" s="417"/>
      <c r="E32" s="417"/>
      <c r="F32" s="417"/>
      <c r="G32" s="417"/>
      <c r="H32" s="418"/>
      <c r="I32" s="34"/>
      <c r="J32" s="34"/>
      <c r="K32" s="34"/>
      <c r="L32" s="34"/>
      <c r="M32" s="34"/>
      <c r="N32" s="34"/>
      <c r="O32" s="34"/>
      <c r="P32" s="34"/>
      <c r="Q32" s="34"/>
      <c r="R32" s="34"/>
    </row>
    <row r="33" spans="1:18" ht="45">
      <c r="A33" s="13"/>
      <c r="B33" s="14" t="s">
        <v>150</v>
      </c>
      <c r="C33" s="30" t="s">
        <v>151</v>
      </c>
      <c r="D33" s="15" t="s">
        <v>152</v>
      </c>
      <c r="E33" s="15" t="s">
        <v>153</v>
      </c>
      <c r="F33" s="15" t="s">
        <v>154</v>
      </c>
      <c r="G33" s="171" t="s">
        <v>155</v>
      </c>
      <c r="H33" s="171" t="s">
        <v>156</v>
      </c>
      <c r="I33" s="25"/>
      <c r="J33" s="25"/>
      <c r="K33" s="25"/>
      <c r="L33" s="25"/>
      <c r="M33" s="25"/>
      <c r="N33" s="25"/>
      <c r="O33" s="25"/>
      <c r="P33" s="25"/>
      <c r="Q33" s="25"/>
      <c r="R33" s="25"/>
    </row>
    <row r="34" spans="1:18" ht="90">
      <c r="B34" s="26" t="s">
        <v>157</v>
      </c>
      <c r="C34" s="11" t="s">
        <v>158</v>
      </c>
      <c r="D34" s="11" t="s">
        <v>159</v>
      </c>
      <c r="E34" s="16">
        <v>41807</v>
      </c>
      <c r="F34" s="11" t="s">
        <v>160</v>
      </c>
      <c r="G34" s="20"/>
      <c r="H34" s="17"/>
      <c r="I34" s="20"/>
      <c r="J34" s="20"/>
      <c r="K34" s="20"/>
      <c r="L34" s="20"/>
      <c r="M34" s="20"/>
      <c r="N34" s="20"/>
      <c r="O34" s="20"/>
      <c r="P34" s="20"/>
      <c r="Q34" s="20"/>
      <c r="R34" s="20"/>
    </row>
    <row r="35" spans="1:18" ht="30">
      <c r="B35" s="27" t="s">
        <v>161</v>
      </c>
      <c r="C35" s="31"/>
      <c r="D35" s="5"/>
      <c r="E35" s="5"/>
      <c r="F35" s="5"/>
      <c r="G35" s="5"/>
      <c r="H35" s="17"/>
      <c r="I35" s="20"/>
      <c r="J35" s="20"/>
      <c r="K35" s="20"/>
      <c r="L35" s="20"/>
      <c r="M35" s="20"/>
      <c r="N35" s="20"/>
      <c r="O35" s="20"/>
      <c r="P35" s="20"/>
      <c r="Q35" s="20"/>
      <c r="R35" s="20"/>
    </row>
    <row r="36" spans="1:18">
      <c r="B36" s="28" t="s">
        <v>74</v>
      </c>
      <c r="C36" s="32"/>
      <c r="D36" s="5"/>
      <c r="E36" s="5"/>
      <c r="F36" s="5"/>
      <c r="G36" s="5"/>
      <c r="H36" s="17"/>
      <c r="I36" s="20"/>
      <c r="J36" s="20"/>
      <c r="K36" s="20"/>
      <c r="L36" s="20"/>
      <c r="M36" s="20"/>
      <c r="N36" s="20"/>
      <c r="O36" s="20"/>
      <c r="P36" s="20"/>
      <c r="Q36" s="20"/>
      <c r="R36" s="20"/>
    </row>
    <row r="37" spans="1:18">
      <c r="B37" s="28" t="s">
        <v>162</v>
      </c>
      <c r="C37" s="32"/>
      <c r="D37" s="5"/>
      <c r="E37" s="5"/>
      <c r="F37" s="5"/>
      <c r="G37" s="5"/>
      <c r="H37" s="17"/>
      <c r="I37" s="20"/>
      <c r="J37" s="20"/>
      <c r="K37" s="20"/>
      <c r="L37" s="20"/>
      <c r="M37" s="20"/>
      <c r="N37" s="20"/>
      <c r="O37" s="20"/>
      <c r="P37" s="20"/>
      <c r="Q37" s="20"/>
      <c r="R37" s="20"/>
    </row>
    <row r="38" spans="1:18" ht="15" thickBot="1">
      <c r="B38" s="160" t="s">
        <v>163</v>
      </c>
      <c r="C38" s="33"/>
      <c r="D38" s="18"/>
      <c r="E38" s="18"/>
      <c r="F38" s="18"/>
      <c r="G38" s="18"/>
      <c r="H38" s="19"/>
      <c r="I38" s="20"/>
      <c r="J38" s="20"/>
      <c r="K38" s="20"/>
      <c r="L38" s="20"/>
      <c r="M38" s="20"/>
      <c r="N38" s="20"/>
      <c r="O38" s="20"/>
      <c r="P38" s="20"/>
      <c r="Q38" s="20"/>
      <c r="R38" s="20"/>
    </row>
    <row r="39" spans="1:18">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S39"/>
  <sheetViews>
    <sheetView zoomScale="80" zoomScaleNormal="80" zoomScalePageLayoutView="80" workbookViewId="0">
      <selection activeCell="D24" sqref="D24"/>
    </sheetView>
  </sheetViews>
  <sheetFormatPr baseColWidth="10" defaultColWidth="10.83203125" defaultRowHeight="14"/>
  <cols>
    <col min="1" max="1" width="7" style="1" customWidth="1"/>
    <col min="2" max="2" width="22.5" style="1" customWidth="1"/>
    <col min="3" max="3" width="36.6640625" style="1" customWidth="1"/>
    <col min="4" max="4" width="45.33203125" style="1" customWidth="1"/>
    <col min="5" max="5" width="22.6640625" style="1" customWidth="1"/>
    <col min="6" max="6" width="29.6640625" style="1" customWidth="1"/>
    <col min="7" max="7" width="15.1640625" style="1" customWidth="1"/>
    <col min="8" max="8" width="14.5" style="1" customWidth="1"/>
    <col min="9" max="9" width="14" style="1" customWidth="1"/>
    <col min="10" max="10" width="13" style="1" customWidth="1"/>
    <col min="11" max="11" width="14.33203125" style="1" customWidth="1"/>
    <col min="12" max="13" width="15.5" style="1" customWidth="1"/>
    <col min="14" max="14" width="45.6640625" style="1" customWidth="1"/>
    <col min="15" max="18" width="35.6640625" style="1" customWidth="1"/>
    <col min="19" max="16384" width="10.83203125" style="1"/>
  </cols>
  <sheetData>
    <row r="2" spans="1:19">
      <c r="B2" s="235" t="s">
        <v>124</v>
      </c>
      <c r="C2" s="235"/>
      <c r="D2" s="235"/>
      <c r="E2" s="235"/>
      <c r="F2" s="431"/>
      <c r="G2" s="431"/>
      <c r="H2" s="431"/>
      <c r="I2" s="431"/>
      <c r="J2" s="431"/>
      <c r="K2" s="431"/>
      <c r="L2" s="431"/>
      <c r="M2" s="431"/>
      <c r="N2" s="431"/>
      <c r="O2" s="431"/>
      <c r="P2" s="431"/>
      <c r="Q2" s="431"/>
      <c r="R2" s="431"/>
    </row>
    <row r="3" spans="1:19">
      <c r="B3" s="245" t="s">
        <v>1</v>
      </c>
      <c r="C3" s="245"/>
      <c r="D3" s="245"/>
      <c r="E3" s="245"/>
      <c r="F3" s="34"/>
      <c r="G3" s="34"/>
      <c r="H3" s="34"/>
      <c r="I3" s="34"/>
      <c r="J3" s="34"/>
      <c r="K3" s="34"/>
      <c r="L3" s="34"/>
      <c r="M3" s="34"/>
      <c r="N3" s="34"/>
      <c r="O3" s="34"/>
      <c r="P3" s="34"/>
      <c r="Q3" s="34"/>
      <c r="R3" s="34"/>
      <c r="S3" s="20"/>
    </row>
    <row r="4" spans="1:19" ht="27" customHeight="1">
      <c r="C4" s="2" t="s">
        <v>2</v>
      </c>
      <c r="D4" s="5" t="str">
        <f>'Concertacion '!D4</f>
        <v xml:space="preserve">Departamento Administrativo de la Funcion Publica </v>
      </c>
      <c r="F4" s="20"/>
    </row>
    <row r="5" spans="1:19">
      <c r="C5" s="2" t="s">
        <v>4</v>
      </c>
      <c r="D5" s="5" t="str">
        <f>'Concertacion '!D5</f>
        <v xml:space="preserve">Direccion de Empleo Publico </v>
      </c>
      <c r="F5" s="20"/>
    </row>
    <row r="6" spans="1:19">
      <c r="C6" s="4" t="s">
        <v>6</v>
      </c>
      <c r="D6" s="5" t="str">
        <f>'Concertacion '!D6</f>
        <v>Alex Rios</v>
      </c>
      <c r="F6" s="20"/>
    </row>
    <row r="7" spans="1:19">
      <c r="C7" s="4" t="s">
        <v>8</v>
      </c>
      <c r="D7" s="5" t="str">
        <f>'Concertacion '!D7</f>
        <v>Daniel Gomez</v>
      </c>
      <c r="F7" s="20"/>
    </row>
    <row r="8" spans="1:19">
      <c r="C8" s="4" t="s">
        <v>125</v>
      </c>
      <c r="D8" s="6">
        <v>41715</v>
      </c>
      <c r="F8" s="21"/>
    </row>
    <row r="9" spans="1:19">
      <c r="C9" s="239" t="s">
        <v>126</v>
      </c>
      <c r="D9" s="5" t="s">
        <v>127</v>
      </c>
      <c r="F9" s="20"/>
      <c r="G9" s="7"/>
    </row>
    <row r="10" spans="1:19">
      <c r="C10" s="239"/>
      <c r="D10" s="5" t="s">
        <v>13</v>
      </c>
      <c r="F10" s="20"/>
    </row>
    <row r="11" spans="1:19">
      <c r="C11" s="2" t="s">
        <v>128</v>
      </c>
      <c r="D11" s="5" t="s">
        <v>164</v>
      </c>
      <c r="F11" s="20"/>
    </row>
    <row r="12" spans="1:19">
      <c r="C12" s="2"/>
      <c r="D12" s="5" t="s">
        <v>165</v>
      </c>
      <c r="F12" s="20"/>
    </row>
    <row r="13" spans="1:19">
      <c r="D13" s="29"/>
      <c r="E13" s="20"/>
      <c r="F13" s="20"/>
    </row>
    <row r="14" spans="1:19" ht="15" thickBot="1"/>
    <row r="15" spans="1:19" ht="15" thickBot="1">
      <c r="A15" s="432" t="s">
        <v>14</v>
      </c>
      <c r="B15" s="433"/>
      <c r="C15" s="433"/>
      <c r="D15" s="433"/>
      <c r="E15" s="433"/>
      <c r="F15" s="433"/>
      <c r="G15" s="433"/>
      <c r="H15" s="434" t="s">
        <v>130</v>
      </c>
      <c r="I15" s="417"/>
      <c r="J15" s="417"/>
      <c r="K15" s="417"/>
      <c r="L15" s="417"/>
      <c r="M15" s="417"/>
      <c r="N15" s="417"/>
      <c r="O15" s="417"/>
      <c r="P15" s="417"/>
      <c r="Q15" s="417"/>
      <c r="R15" s="418"/>
    </row>
    <row r="16" spans="1:19" ht="28.5" customHeight="1">
      <c r="A16" s="159" t="s">
        <v>17</v>
      </c>
      <c r="B16" s="159" t="s">
        <v>18</v>
      </c>
      <c r="C16" s="171" t="s">
        <v>19</v>
      </c>
      <c r="D16" s="159" t="s">
        <v>20</v>
      </c>
      <c r="E16" s="159" t="s">
        <v>131</v>
      </c>
      <c r="F16" s="159" t="s">
        <v>22</v>
      </c>
      <c r="G16" s="36" t="s">
        <v>23</v>
      </c>
      <c r="H16" s="435" t="s">
        <v>132</v>
      </c>
      <c r="I16" s="436"/>
      <c r="J16" s="436"/>
      <c r="K16" s="437"/>
      <c r="L16" s="159" t="s">
        <v>133</v>
      </c>
      <c r="M16" s="438" t="s">
        <v>134</v>
      </c>
      <c r="N16" s="440" t="s">
        <v>135</v>
      </c>
      <c r="O16" s="442" t="s">
        <v>136</v>
      </c>
      <c r="P16" s="443"/>
      <c r="Q16" s="435" t="s">
        <v>16</v>
      </c>
      <c r="R16" s="437"/>
    </row>
    <row r="17" spans="1:18" ht="30" customHeight="1">
      <c r="A17" s="243" t="s">
        <v>26</v>
      </c>
      <c r="B17" s="244">
        <v>0.3</v>
      </c>
      <c r="C17" s="222" t="s">
        <v>27</v>
      </c>
      <c r="D17" s="10" t="s">
        <v>28</v>
      </c>
      <c r="E17" s="222">
        <v>4</v>
      </c>
      <c r="F17" s="222" t="s">
        <v>29</v>
      </c>
      <c r="G17" s="236" t="s">
        <v>30</v>
      </c>
      <c r="H17" s="156" t="s">
        <v>137</v>
      </c>
      <c r="I17" s="156" t="s">
        <v>138</v>
      </c>
      <c r="J17" s="156" t="s">
        <v>139</v>
      </c>
      <c r="K17" s="156" t="s">
        <v>140</v>
      </c>
      <c r="L17" s="9" t="s">
        <v>141</v>
      </c>
      <c r="M17" s="439"/>
      <c r="N17" s="441"/>
      <c r="O17" s="22" t="s">
        <v>142</v>
      </c>
      <c r="P17" s="22" t="s">
        <v>119</v>
      </c>
      <c r="Q17" s="22" t="s">
        <v>24</v>
      </c>
      <c r="R17" s="157" t="s">
        <v>25</v>
      </c>
    </row>
    <row r="18" spans="1:18" ht="45" customHeight="1">
      <c r="A18" s="243"/>
      <c r="B18" s="243"/>
      <c r="C18" s="223"/>
      <c r="D18" s="11" t="s">
        <v>31</v>
      </c>
      <c r="E18" s="223"/>
      <c r="F18" s="223"/>
      <c r="G18" s="236"/>
      <c r="H18" s="419">
        <f>1/E17</f>
        <v>0.25</v>
      </c>
      <c r="I18" s="419">
        <f>+'Seguimiento 2'!I18:I20</f>
        <v>0.25</v>
      </c>
      <c r="J18" s="419">
        <f>2/E17</f>
        <v>0.5</v>
      </c>
      <c r="K18" s="419"/>
      <c r="L18" s="425">
        <f>+H18+I18+J18</f>
        <v>1</v>
      </c>
      <c r="M18" s="425">
        <f>4*B17/E17</f>
        <v>0.3</v>
      </c>
      <c r="N18" s="422" t="s">
        <v>143</v>
      </c>
      <c r="O18" s="422" t="s">
        <v>144</v>
      </c>
      <c r="P18" s="222" t="s">
        <v>145</v>
      </c>
      <c r="Q18" s="422" t="s">
        <v>146</v>
      </c>
      <c r="R18" s="222"/>
    </row>
    <row r="19" spans="1:18" ht="35.25" customHeight="1">
      <c r="A19" s="243"/>
      <c r="B19" s="243"/>
      <c r="C19" s="223"/>
      <c r="D19" s="11" t="s">
        <v>32</v>
      </c>
      <c r="E19" s="223"/>
      <c r="F19" s="223"/>
      <c r="G19" s="236"/>
      <c r="H19" s="420"/>
      <c r="I19" s="420"/>
      <c r="J19" s="420"/>
      <c r="K19" s="420"/>
      <c r="L19" s="426"/>
      <c r="M19" s="426"/>
      <c r="N19" s="423"/>
      <c r="O19" s="423"/>
      <c r="P19" s="223"/>
      <c r="Q19" s="423"/>
      <c r="R19" s="223"/>
    </row>
    <row r="20" spans="1:18" ht="39.75" customHeight="1">
      <c r="A20" s="243"/>
      <c r="B20" s="243"/>
      <c r="C20" s="224"/>
      <c r="D20" s="11" t="s">
        <v>33</v>
      </c>
      <c r="E20" s="224"/>
      <c r="F20" s="224"/>
      <c r="G20" s="236"/>
      <c r="H20" s="421"/>
      <c r="I20" s="421"/>
      <c r="J20" s="421"/>
      <c r="K20" s="421"/>
      <c r="L20" s="427"/>
      <c r="M20" s="427"/>
      <c r="N20" s="424"/>
      <c r="O20" s="424"/>
      <c r="P20" s="224"/>
      <c r="Q20" s="424"/>
      <c r="R20" s="224"/>
    </row>
    <row r="21" spans="1:18" ht="56.25" customHeight="1">
      <c r="A21" s="232" t="s">
        <v>34</v>
      </c>
      <c r="B21" s="229">
        <v>0.4</v>
      </c>
      <c r="C21" s="222" t="s">
        <v>35</v>
      </c>
      <c r="D21" s="11" t="s">
        <v>147</v>
      </c>
      <c r="E21" s="222">
        <v>20</v>
      </c>
      <c r="F21" s="222" t="s">
        <v>37</v>
      </c>
      <c r="G21" s="222" t="s">
        <v>148</v>
      </c>
      <c r="H21" s="419">
        <f>7/25</f>
        <v>0.28000000000000003</v>
      </c>
      <c r="I21" s="410">
        <f>+'Seguimiento 2'!I21:I23</f>
        <v>0.35</v>
      </c>
      <c r="J21" s="419">
        <f>5/E21</f>
        <v>0.25</v>
      </c>
      <c r="K21" s="222"/>
      <c r="L21" s="410">
        <f>+H21+I21+J21+K21</f>
        <v>0.88</v>
      </c>
      <c r="M21" s="410">
        <f>+L21*B21</f>
        <v>0.35200000000000004</v>
      </c>
      <c r="N21" s="222"/>
      <c r="O21" s="222"/>
      <c r="P21" s="222"/>
      <c r="Q21" s="222"/>
      <c r="R21" s="222"/>
    </row>
    <row r="22" spans="1:18" ht="47.25" customHeight="1">
      <c r="A22" s="233"/>
      <c r="B22" s="230"/>
      <c r="C22" s="223"/>
      <c r="D22" s="11" t="s">
        <v>39</v>
      </c>
      <c r="E22" s="223"/>
      <c r="F22" s="223"/>
      <c r="G22" s="223"/>
      <c r="H22" s="420"/>
      <c r="I22" s="223"/>
      <c r="J22" s="420"/>
      <c r="K22" s="223"/>
      <c r="L22" s="411"/>
      <c r="M22" s="411"/>
      <c r="N22" s="223"/>
      <c r="O22" s="223"/>
      <c r="P22" s="223"/>
      <c r="Q22" s="223"/>
      <c r="R22" s="223"/>
    </row>
    <row r="23" spans="1:18" ht="57" customHeight="1">
      <c r="A23" s="234"/>
      <c r="B23" s="231"/>
      <c r="C23" s="224"/>
      <c r="D23" s="11" t="s">
        <v>41</v>
      </c>
      <c r="E23" s="223"/>
      <c r="F23" s="224"/>
      <c r="G23" s="224"/>
      <c r="H23" s="421"/>
      <c r="I23" s="224"/>
      <c r="J23" s="421"/>
      <c r="K23" s="224"/>
      <c r="L23" s="412"/>
      <c r="M23" s="412"/>
      <c r="N23" s="224"/>
      <c r="O23" s="224"/>
      <c r="P23" s="224"/>
      <c r="Q23" s="224"/>
      <c r="R23" s="224"/>
    </row>
    <row r="24" spans="1:18" ht="55.5" customHeight="1">
      <c r="A24" s="232" t="s">
        <v>43</v>
      </c>
      <c r="B24" s="229">
        <v>0.3</v>
      </c>
      <c r="C24" s="222" t="s">
        <v>44</v>
      </c>
      <c r="D24" s="11" t="s">
        <v>45</v>
      </c>
      <c r="E24" s="222">
        <v>15</v>
      </c>
      <c r="F24" s="222" t="s">
        <v>29</v>
      </c>
      <c r="G24" s="222" t="s">
        <v>42</v>
      </c>
      <c r="H24" s="419">
        <f>3/30</f>
        <v>0.1</v>
      </c>
      <c r="I24" s="410">
        <f>+'Seguimiento 2'!I24:I26</f>
        <v>0.33333333333333331</v>
      </c>
      <c r="J24" s="419">
        <f>6/E24</f>
        <v>0.4</v>
      </c>
      <c r="K24" s="222"/>
      <c r="L24" s="410">
        <f>+H24+I24+J24+K24</f>
        <v>0.83333333333333337</v>
      </c>
      <c r="M24" s="410">
        <f>14*B24/E24</f>
        <v>0.28000000000000003</v>
      </c>
      <c r="N24" s="222"/>
      <c r="O24" s="222"/>
      <c r="P24" s="222"/>
      <c r="Q24" s="222"/>
      <c r="R24" s="222"/>
    </row>
    <row r="25" spans="1:18" ht="39.75" customHeight="1">
      <c r="A25" s="233"/>
      <c r="B25" s="230"/>
      <c r="C25" s="223"/>
      <c r="D25" s="11" t="s">
        <v>46</v>
      </c>
      <c r="E25" s="223"/>
      <c r="F25" s="223"/>
      <c r="G25" s="223"/>
      <c r="H25" s="420"/>
      <c r="I25" s="223"/>
      <c r="J25" s="420"/>
      <c r="K25" s="223"/>
      <c r="L25" s="411"/>
      <c r="M25" s="411"/>
      <c r="N25" s="223"/>
      <c r="O25" s="223"/>
      <c r="P25" s="223"/>
      <c r="Q25" s="223"/>
      <c r="R25" s="223"/>
    </row>
    <row r="26" spans="1:18" ht="39" customHeight="1">
      <c r="A26" s="234"/>
      <c r="B26" s="231"/>
      <c r="C26" s="224"/>
      <c r="D26" s="11" t="s">
        <v>47</v>
      </c>
      <c r="E26" s="224"/>
      <c r="F26" s="224"/>
      <c r="G26" s="224"/>
      <c r="H26" s="421"/>
      <c r="I26" s="224"/>
      <c r="J26" s="421"/>
      <c r="K26" s="224"/>
      <c r="L26" s="412"/>
      <c r="M26" s="412"/>
      <c r="N26" s="224"/>
      <c r="O26" s="224"/>
      <c r="P26" s="224"/>
      <c r="Q26" s="224"/>
      <c r="R26" s="224"/>
    </row>
    <row r="27" spans="1:18" ht="33.75" customHeight="1">
      <c r="A27" s="157" t="s">
        <v>48</v>
      </c>
      <c r="B27" s="158">
        <f>SUM(B17:B26)</f>
        <v>1</v>
      </c>
      <c r="C27" s="158"/>
      <c r="D27" s="5"/>
      <c r="E27" s="5"/>
      <c r="F27" s="5"/>
      <c r="G27" s="11"/>
      <c r="H27" s="158">
        <f>SUM(H18:H26)</f>
        <v>0.63</v>
      </c>
      <c r="I27" s="158">
        <f>SUM(I18:I26)</f>
        <v>0.93333333333333335</v>
      </c>
      <c r="J27" s="158">
        <f>SUM(J18:J26)</f>
        <v>1.1499999999999999</v>
      </c>
      <c r="K27" s="5"/>
      <c r="L27" s="23">
        <f>SUM(L18:L26)/3</f>
        <v>0.9044444444444445</v>
      </c>
      <c r="M27" s="23">
        <f>SUM(M18:M26)</f>
        <v>0.93200000000000005</v>
      </c>
      <c r="N27" s="5"/>
      <c r="O27" s="5"/>
      <c r="P27" s="5"/>
      <c r="Q27" s="5"/>
      <c r="R27" s="5"/>
    </row>
    <row r="28" spans="1:18" ht="29.25" customHeight="1" thickBot="1">
      <c r="A28" s="13"/>
    </row>
    <row r="29" spans="1:18" ht="20.25" customHeight="1">
      <c r="A29" s="13"/>
      <c r="D29" s="217"/>
      <c r="E29" s="218"/>
      <c r="F29" s="413"/>
      <c r="G29" s="414"/>
      <c r="H29" s="415"/>
      <c r="I29" s="24"/>
      <c r="J29" s="24"/>
      <c r="K29" s="24"/>
      <c r="L29" s="24"/>
      <c r="M29" s="24"/>
      <c r="N29" s="24"/>
      <c r="O29" s="24"/>
      <c r="P29" s="24"/>
      <c r="Q29" s="24"/>
      <c r="R29" s="24"/>
    </row>
    <row r="30" spans="1:18" ht="15" thickBot="1">
      <c r="A30" s="13"/>
      <c r="D30" s="215" t="s">
        <v>49</v>
      </c>
      <c r="E30" s="216"/>
      <c r="F30" s="161"/>
      <c r="G30" s="216" t="s">
        <v>50</v>
      </c>
      <c r="H30" s="219"/>
      <c r="I30" s="25"/>
      <c r="J30" s="25"/>
      <c r="K30" s="25"/>
      <c r="L30" s="25"/>
      <c r="M30" s="25"/>
      <c r="N30" s="25"/>
      <c r="O30" s="25"/>
      <c r="P30" s="25"/>
      <c r="Q30" s="25"/>
      <c r="R30" s="25"/>
    </row>
    <row r="31" spans="1:18" ht="15" thickBot="1">
      <c r="A31" s="13"/>
    </row>
    <row r="32" spans="1:18" ht="15" thickBot="1">
      <c r="A32" s="13"/>
      <c r="B32" s="416" t="s">
        <v>149</v>
      </c>
      <c r="C32" s="417"/>
      <c r="D32" s="417"/>
      <c r="E32" s="417"/>
      <c r="F32" s="417"/>
      <c r="G32" s="417"/>
      <c r="H32" s="418"/>
      <c r="I32" s="34"/>
      <c r="J32" s="34"/>
      <c r="K32" s="34"/>
      <c r="L32" s="34"/>
      <c r="M32" s="34"/>
      <c r="N32" s="34"/>
      <c r="O32" s="34"/>
      <c r="P32" s="34"/>
      <c r="Q32" s="34"/>
      <c r="R32" s="34"/>
    </row>
    <row r="33" spans="1:18" ht="45">
      <c r="A33" s="13"/>
      <c r="B33" s="14" t="s">
        <v>150</v>
      </c>
      <c r="C33" s="30" t="s">
        <v>151</v>
      </c>
      <c r="D33" s="15" t="s">
        <v>152</v>
      </c>
      <c r="E33" s="15" t="s">
        <v>153</v>
      </c>
      <c r="F33" s="15" t="s">
        <v>154</v>
      </c>
      <c r="G33" s="171" t="s">
        <v>155</v>
      </c>
      <c r="H33" s="171" t="s">
        <v>156</v>
      </c>
      <c r="I33" s="25"/>
      <c r="J33" s="25"/>
      <c r="K33" s="25"/>
      <c r="L33" s="25"/>
      <c r="M33" s="25"/>
      <c r="N33" s="25"/>
      <c r="O33" s="25"/>
      <c r="P33" s="25"/>
      <c r="Q33" s="25"/>
      <c r="R33" s="25"/>
    </row>
    <row r="34" spans="1:18" ht="90">
      <c r="B34" s="26" t="s">
        <v>157</v>
      </c>
      <c r="C34" s="11" t="s">
        <v>158</v>
      </c>
      <c r="D34" s="11" t="s">
        <v>159</v>
      </c>
      <c r="E34" s="16">
        <v>41807</v>
      </c>
      <c r="F34" s="11" t="s">
        <v>160</v>
      </c>
      <c r="G34" s="20"/>
      <c r="H34" s="17"/>
      <c r="I34" s="20"/>
      <c r="J34" s="20"/>
      <c r="K34" s="20"/>
      <c r="L34" s="20"/>
      <c r="M34" s="20"/>
      <c r="N34" s="20"/>
      <c r="O34" s="20"/>
      <c r="P34" s="20"/>
      <c r="Q34" s="20"/>
      <c r="R34" s="20"/>
    </row>
    <row r="35" spans="1:18" ht="30">
      <c r="B35" s="27" t="s">
        <v>161</v>
      </c>
      <c r="C35" s="31"/>
      <c r="D35" s="5"/>
      <c r="E35" s="5"/>
      <c r="F35" s="5"/>
      <c r="G35" s="5"/>
      <c r="H35" s="17"/>
      <c r="I35" s="20"/>
      <c r="J35" s="20"/>
      <c r="K35" s="20"/>
      <c r="L35" s="20"/>
      <c r="M35" s="20"/>
      <c r="N35" s="20"/>
      <c r="O35" s="20"/>
      <c r="P35" s="20"/>
      <c r="Q35" s="20"/>
      <c r="R35" s="20"/>
    </row>
    <row r="36" spans="1:18">
      <c r="B36" s="28" t="s">
        <v>74</v>
      </c>
      <c r="C36" s="32"/>
      <c r="D36" s="5"/>
      <c r="E36" s="5"/>
      <c r="F36" s="5"/>
      <c r="G36" s="5"/>
      <c r="H36" s="17"/>
      <c r="I36" s="20"/>
      <c r="J36" s="20"/>
      <c r="K36" s="20"/>
      <c r="L36" s="20"/>
      <c r="M36" s="20"/>
      <c r="N36" s="20"/>
      <c r="O36" s="20"/>
      <c r="P36" s="20"/>
      <c r="Q36" s="20"/>
      <c r="R36" s="20"/>
    </row>
    <row r="37" spans="1:18">
      <c r="B37" s="28" t="s">
        <v>162</v>
      </c>
      <c r="C37" s="32"/>
      <c r="D37" s="5"/>
      <c r="E37" s="5"/>
      <c r="F37" s="5"/>
      <c r="G37" s="5"/>
      <c r="H37" s="17"/>
      <c r="I37" s="20"/>
      <c r="J37" s="20"/>
      <c r="K37" s="20"/>
      <c r="L37" s="20"/>
      <c r="M37" s="20"/>
      <c r="N37" s="20"/>
      <c r="O37" s="20"/>
      <c r="P37" s="20"/>
      <c r="Q37" s="20"/>
      <c r="R37" s="20"/>
    </row>
    <row r="38" spans="1:18" ht="15" thickBot="1">
      <c r="B38" s="160" t="s">
        <v>163</v>
      </c>
      <c r="C38" s="33"/>
      <c r="D38" s="18"/>
      <c r="E38" s="18"/>
      <c r="F38" s="18"/>
      <c r="G38" s="18"/>
      <c r="H38" s="19"/>
      <c r="I38" s="20"/>
      <c r="J38" s="20"/>
      <c r="K38" s="20"/>
      <c r="L38" s="20"/>
      <c r="M38" s="20"/>
      <c r="N38" s="20"/>
      <c r="O38" s="20"/>
      <c r="P38" s="20"/>
      <c r="Q38" s="20"/>
      <c r="R38" s="20"/>
    </row>
    <row r="39" spans="1:18">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S39"/>
  <sheetViews>
    <sheetView topLeftCell="E10" zoomScale="80" zoomScaleNormal="80" zoomScalePageLayoutView="80" workbookViewId="0">
      <selection activeCell="A15" sqref="A15:G15"/>
    </sheetView>
  </sheetViews>
  <sheetFormatPr baseColWidth="10" defaultColWidth="10.83203125" defaultRowHeight="14"/>
  <cols>
    <col min="1" max="1" width="7" style="1" customWidth="1"/>
    <col min="2" max="2" width="22.5" style="1" customWidth="1"/>
    <col min="3" max="3" width="36.6640625" style="1" customWidth="1"/>
    <col min="4" max="4" width="45.33203125" style="1" customWidth="1"/>
    <col min="5" max="5" width="22.6640625" style="1" customWidth="1"/>
    <col min="6" max="6" width="29.6640625" style="1" customWidth="1"/>
    <col min="7" max="7" width="15.1640625" style="1" customWidth="1"/>
    <col min="8" max="8" width="14.5" style="1" customWidth="1"/>
    <col min="9" max="9" width="14.83203125" style="1" customWidth="1"/>
    <col min="10" max="10" width="13" style="1" customWidth="1"/>
    <col min="11" max="11" width="13.5" style="1" customWidth="1"/>
    <col min="12" max="13" width="15.5" style="1" customWidth="1"/>
    <col min="14" max="14" width="45.6640625" style="1" customWidth="1"/>
    <col min="15" max="18" width="35.6640625" style="1" customWidth="1"/>
    <col min="19" max="16384" width="10.83203125" style="1"/>
  </cols>
  <sheetData>
    <row r="2" spans="1:19">
      <c r="B2" s="235" t="s">
        <v>124</v>
      </c>
      <c r="C2" s="235"/>
      <c r="D2" s="235"/>
      <c r="E2" s="235"/>
      <c r="F2" s="431"/>
      <c r="G2" s="431"/>
      <c r="H2" s="431"/>
      <c r="I2" s="431"/>
      <c r="J2" s="431"/>
      <c r="K2" s="431"/>
      <c r="L2" s="431"/>
      <c r="M2" s="431"/>
      <c r="N2" s="431"/>
      <c r="O2" s="431"/>
      <c r="P2" s="431"/>
      <c r="Q2" s="431"/>
      <c r="R2" s="431"/>
    </row>
    <row r="3" spans="1:19">
      <c r="B3" s="245" t="s">
        <v>1</v>
      </c>
      <c r="C3" s="245"/>
      <c r="D3" s="245"/>
      <c r="E3" s="245"/>
      <c r="F3" s="34"/>
      <c r="G3" s="34"/>
      <c r="H3" s="34"/>
      <c r="I3" s="34"/>
      <c r="J3" s="34"/>
      <c r="K3" s="34"/>
      <c r="L3" s="34"/>
      <c r="M3" s="34"/>
      <c r="N3" s="34"/>
      <c r="O3" s="34"/>
      <c r="P3" s="34"/>
      <c r="Q3" s="34"/>
      <c r="R3" s="34"/>
      <c r="S3" s="20"/>
    </row>
    <row r="4" spans="1:19" ht="27" customHeight="1">
      <c r="C4" s="2" t="s">
        <v>2</v>
      </c>
      <c r="D4" s="5" t="str">
        <f>'Concertacion '!D4</f>
        <v xml:space="preserve">Departamento Administrativo de la Funcion Publica </v>
      </c>
      <c r="F4" s="20"/>
    </row>
    <row r="5" spans="1:19">
      <c r="C5" s="2" t="s">
        <v>4</v>
      </c>
      <c r="D5" s="5" t="str">
        <f>'Concertacion '!D5</f>
        <v xml:space="preserve">Direccion de Empleo Publico </v>
      </c>
      <c r="F5" s="20"/>
    </row>
    <row r="6" spans="1:19">
      <c r="C6" s="4" t="s">
        <v>6</v>
      </c>
      <c r="D6" s="5" t="str">
        <f>'Concertacion '!D6</f>
        <v>Alex Rios</v>
      </c>
      <c r="F6" s="20"/>
    </row>
    <row r="7" spans="1:19">
      <c r="C7" s="4" t="s">
        <v>8</v>
      </c>
      <c r="D7" s="5" t="str">
        <f>'Concertacion '!D7</f>
        <v>Daniel Gomez</v>
      </c>
      <c r="F7" s="20"/>
    </row>
    <row r="8" spans="1:19">
      <c r="C8" s="4" t="s">
        <v>125</v>
      </c>
      <c r="D8" s="6">
        <v>41715</v>
      </c>
      <c r="F8" s="21"/>
    </row>
    <row r="9" spans="1:19">
      <c r="C9" s="239" t="s">
        <v>126</v>
      </c>
      <c r="D9" s="5" t="s">
        <v>127</v>
      </c>
      <c r="F9" s="20"/>
      <c r="G9" s="7"/>
    </row>
    <row r="10" spans="1:19">
      <c r="C10" s="239"/>
      <c r="D10" s="5" t="s">
        <v>13</v>
      </c>
      <c r="F10" s="20"/>
    </row>
    <row r="11" spans="1:19">
      <c r="C11" s="2" t="s">
        <v>128</v>
      </c>
      <c r="D11" s="5" t="s">
        <v>166</v>
      </c>
      <c r="F11" s="20"/>
    </row>
    <row r="12" spans="1:19">
      <c r="C12" s="2"/>
      <c r="D12" s="5" t="s">
        <v>13</v>
      </c>
      <c r="F12" s="20"/>
    </row>
    <row r="13" spans="1:19">
      <c r="D13" s="29"/>
      <c r="E13" s="20"/>
      <c r="F13" s="20"/>
    </row>
    <row r="14" spans="1:19" ht="15" thickBot="1"/>
    <row r="15" spans="1:19" ht="15" thickBot="1">
      <c r="A15" s="432" t="s">
        <v>14</v>
      </c>
      <c r="B15" s="433"/>
      <c r="C15" s="433"/>
      <c r="D15" s="433"/>
      <c r="E15" s="433"/>
      <c r="F15" s="433"/>
      <c r="G15" s="433"/>
      <c r="H15" s="434" t="s">
        <v>130</v>
      </c>
      <c r="I15" s="417"/>
      <c r="J15" s="417"/>
      <c r="K15" s="417"/>
      <c r="L15" s="417"/>
      <c r="M15" s="417"/>
      <c r="N15" s="417"/>
      <c r="O15" s="417"/>
      <c r="P15" s="417"/>
      <c r="Q15" s="417"/>
      <c r="R15" s="418"/>
    </row>
    <row r="16" spans="1:19" ht="28.5" customHeight="1">
      <c r="A16" s="159" t="s">
        <v>17</v>
      </c>
      <c r="B16" s="159" t="s">
        <v>18</v>
      </c>
      <c r="C16" s="171" t="s">
        <v>19</v>
      </c>
      <c r="D16" s="159" t="s">
        <v>20</v>
      </c>
      <c r="E16" s="159" t="s">
        <v>131</v>
      </c>
      <c r="F16" s="159" t="s">
        <v>22</v>
      </c>
      <c r="G16" s="36" t="s">
        <v>23</v>
      </c>
      <c r="H16" s="435" t="s">
        <v>132</v>
      </c>
      <c r="I16" s="436"/>
      <c r="J16" s="436"/>
      <c r="K16" s="437"/>
      <c r="L16" s="159" t="s">
        <v>133</v>
      </c>
      <c r="M16" s="438" t="s">
        <v>134</v>
      </c>
      <c r="N16" s="440" t="s">
        <v>135</v>
      </c>
      <c r="O16" s="442" t="s">
        <v>136</v>
      </c>
      <c r="P16" s="443"/>
      <c r="Q16" s="435" t="s">
        <v>16</v>
      </c>
      <c r="R16" s="437"/>
    </row>
    <row r="17" spans="1:18" ht="30" customHeight="1">
      <c r="A17" s="243" t="s">
        <v>26</v>
      </c>
      <c r="B17" s="244">
        <v>0.3</v>
      </c>
      <c r="C17" s="222" t="s">
        <v>27</v>
      </c>
      <c r="D17" s="10" t="s">
        <v>28</v>
      </c>
      <c r="E17" s="222">
        <v>4</v>
      </c>
      <c r="F17" s="222" t="s">
        <v>29</v>
      </c>
      <c r="G17" s="236" t="s">
        <v>30</v>
      </c>
      <c r="H17" s="156" t="s">
        <v>137</v>
      </c>
      <c r="I17" s="156" t="s">
        <v>138</v>
      </c>
      <c r="J17" s="156" t="s">
        <v>139</v>
      </c>
      <c r="K17" s="156" t="s">
        <v>140</v>
      </c>
      <c r="L17" s="9" t="s">
        <v>141</v>
      </c>
      <c r="M17" s="439"/>
      <c r="N17" s="441"/>
      <c r="O17" s="22" t="s">
        <v>142</v>
      </c>
      <c r="P17" s="22" t="s">
        <v>119</v>
      </c>
      <c r="Q17" s="22" t="s">
        <v>24</v>
      </c>
      <c r="R17" s="157" t="s">
        <v>25</v>
      </c>
    </row>
    <row r="18" spans="1:18" ht="45" customHeight="1">
      <c r="A18" s="243"/>
      <c r="B18" s="243"/>
      <c r="C18" s="223"/>
      <c r="D18" s="11" t="s">
        <v>31</v>
      </c>
      <c r="E18" s="223"/>
      <c r="F18" s="223"/>
      <c r="G18" s="236"/>
      <c r="H18" s="419">
        <f>1/E17</f>
        <v>0.25</v>
      </c>
      <c r="I18" s="419">
        <f>+'Seguimiento 2'!I18:I20</f>
        <v>0.25</v>
      </c>
      <c r="J18" s="419">
        <f>+'Seguimiento 3'!J18:J20</f>
        <v>0.5</v>
      </c>
      <c r="K18" s="419">
        <v>0</v>
      </c>
      <c r="L18" s="425">
        <f>+H18+I18+J18+K18</f>
        <v>1</v>
      </c>
      <c r="M18" s="425">
        <f>4*B17/E17</f>
        <v>0.3</v>
      </c>
      <c r="N18" s="422" t="s">
        <v>143</v>
      </c>
      <c r="O18" s="422" t="s">
        <v>144</v>
      </c>
      <c r="P18" s="222" t="s">
        <v>145</v>
      </c>
      <c r="Q18" s="422" t="s">
        <v>146</v>
      </c>
      <c r="R18" s="222"/>
    </row>
    <row r="19" spans="1:18" ht="35.25" customHeight="1">
      <c r="A19" s="243"/>
      <c r="B19" s="243"/>
      <c r="C19" s="223"/>
      <c r="D19" s="11" t="s">
        <v>32</v>
      </c>
      <c r="E19" s="223"/>
      <c r="F19" s="223"/>
      <c r="G19" s="236"/>
      <c r="H19" s="420"/>
      <c r="I19" s="420"/>
      <c r="J19" s="420"/>
      <c r="K19" s="420"/>
      <c r="L19" s="426"/>
      <c r="M19" s="426"/>
      <c r="N19" s="423"/>
      <c r="O19" s="423"/>
      <c r="P19" s="223"/>
      <c r="Q19" s="423"/>
      <c r="R19" s="223"/>
    </row>
    <row r="20" spans="1:18" ht="39.75" customHeight="1">
      <c r="A20" s="243"/>
      <c r="B20" s="243"/>
      <c r="C20" s="224"/>
      <c r="D20" s="11" t="s">
        <v>33</v>
      </c>
      <c r="E20" s="224"/>
      <c r="F20" s="224"/>
      <c r="G20" s="236"/>
      <c r="H20" s="421"/>
      <c r="I20" s="421"/>
      <c r="J20" s="421"/>
      <c r="K20" s="421"/>
      <c r="L20" s="427"/>
      <c r="M20" s="427"/>
      <c r="N20" s="424"/>
      <c r="O20" s="424"/>
      <c r="P20" s="224"/>
      <c r="Q20" s="424"/>
      <c r="R20" s="224"/>
    </row>
    <row r="21" spans="1:18" ht="56.25" customHeight="1">
      <c r="A21" s="232" t="s">
        <v>34</v>
      </c>
      <c r="B21" s="229">
        <v>0.4</v>
      </c>
      <c r="C21" s="222" t="s">
        <v>35</v>
      </c>
      <c r="D21" s="11" t="s">
        <v>147</v>
      </c>
      <c r="E21" s="222">
        <v>20</v>
      </c>
      <c r="F21" s="222" t="s">
        <v>37</v>
      </c>
      <c r="G21" s="222" t="s">
        <v>148</v>
      </c>
      <c r="H21" s="419">
        <f>7/25</f>
        <v>0.28000000000000003</v>
      </c>
      <c r="I21" s="410">
        <f>+'Seguimiento 2'!I21:I23</f>
        <v>0.35</v>
      </c>
      <c r="J21" s="410">
        <f>+'Seguimiento 3'!J21:J23</f>
        <v>0.25</v>
      </c>
      <c r="K21" s="419">
        <f>8/E21</f>
        <v>0.4</v>
      </c>
      <c r="L21" s="410">
        <f>+H21+I21+J21+K21</f>
        <v>1.28</v>
      </c>
      <c r="M21" s="410">
        <f>22*B21/E21</f>
        <v>0.44000000000000006</v>
      </c>
      <c r="N21" s="222"/>
      <c r="O21" s="222"/>
      <c r="P21" s="222"/>
      <c r="Q21" s="222"/>
      <c r="R21" s="226"/>
    </row>
    <row r="22" spans="1:18" ht="47.25" customHeight="1">
      <c r="A22" s="233"/>
      <c r="B22" s="230"/>
      <c r="C22" s="223"/>
      <c r="D22" s="11" t="s">
        <v>39</v>
      </c>
      <c r="E22" s="223"/>
      <c r="F22" s="223"/>
      <c r="G22" s="223"/>
      <c r="H22" s="420"/>
      <c r="I22" s="223"/>
      <c r="J22" s="223"/>
      <c r="K22" s="420"/>
      <c r="L22" s="411"/>
      <c r="M22" s="411"/>
      <c r="N22" s="223"/>
      <c r="O22" s="223"/>
      <c r="P22" s="223"/>
      <c r="Q22" s="223"/>
      <c r="R22" s="227"/>
    </row>
    <row r="23" spans="1:18" ht="57" customHeight="1">
      <c r="A23" s="234"/>
      <c r="B23" s="231"/>
      <c r="C23" s="224"/>
      <c r="D23" s="11" t="s">
        <v>41</v>
      </c>
      <c r="E23" s="223"/>
      <c r="F23" s="224"/>
      <c r="G23" s="224"/>
      <c r="H23" s="421"/>
      <c r="I23" s="224"/>
      <c r="J23" s="224"/>
      <c r="K23" s="421"/>
      <c r="L23" s="412"/>
      <c r="M23" s="412"/>
      <c r="N23" s="224"/>
      <c r="O23" s="224"/>
      <c r="P23" s="224"/>
      <c r="Q23" s="224"/>
      <c r="R23" s="228"/>
    </row>
    <row r="24" spans="1:18" ht="55.5" customHeight="1">
      <c r="A24" s="232" t="s">
        <v>43</v>
      </c>
      <c r="B24" s="229">
        <v>0.3</v>
      </c>
      <c r="C24" s="222" t="s">
        <v>44</v>
      </c>
      <c r="D24" s="11" t="s">
        <v>45</v>
      </c>
      <c r="E24" s="222">
        <v>15</v>
      </c>
      <c r="F24" s="222" t="s">
        <v>29</v>
      </c>
      <c r="G24" s="222" t="s">
        <v>42</v>
      </c>
      <c r="H24" s="419">
        <f>3/30</f>
        <v>0.1</v>
      </c>
      <c r="I24" s="410">
        <f>+'Seguimiento 2'!I24:I26</f>
        <v>0.33333333333333331</v>
      </c>
      <c r="J24" s="410">
        <f>+'Seguimiento 3'!J24:J26</f>
        <v>0.4</v>
      </c>
      <c r="K24" s="419">
        <f>1/E24</f>
        <v>6.6666666666666666E-2</v>
      </c>
      <c r="L24" s="410">
        <f>+H24+I24+J24+K24</f>
        <v>0.9</v>
      </c>
      <c r="M24" s="410">
        <f>15*B24/E24</f>
        <v>0.3</v>
      </c>
      <c r="N24" s="222"/>
      <c r="O24" s="222"/>
      <c r="P24" s="222"/>
      <c r="Q24" s="222"/>
      <c r="R24" s="222"/>
    </row>
    <row r="25" spans="1:18" ht="39.75" customHeight="1">
      <c r="A25" s="233"/>
      <c r="B25" s="230"/>
      <c r="C25" s="223"/>
      <c r="D25" s="11" t="s">
        <v>46</v>
      </c>
      <c r="E25" s="223"/>
      <c r="F25" s="223"/>
      <c r="G25" s="223"/>
      <c r="H25" s="420"/>
      <c r="I25" s="223"/>
      <c r="J25" s="223"/>
      <c r="K25" s="420"/>
      <c r="L25" s="411"/>
      <c r="M25" s="411"/>
      <c r="N25" s="223"/>
      <c r="O25" s="223"/>
      <c r="P25" s="223"/>
      <c r="Q25" s="223"/>
      <c r="R25" s="223"/>
    </row>
    <row r="26" spans="1:18" ht="39" customHeight="1">
      <c r="A26" s="234"/>
      <c r="B26" s="231"/>
      <c r="C26" s="224"/>
      <c r="D26" s="11" t="s">
        <v>47</v>
      </c>
      <c r="E26" s="224"/>
      <c r="F26" s="224"/>
      <c r="G26" s="224"/>
      <c r="H26" s="421"/>
      <c r="I26" s="224"/>
      <c r="J26" s="224"/>
      <c r="K26" s="421"/>
      <c r="L26" s="412"/>
      <c r="M26" s="412"/>
      <c r="N26" s="224"/>
      <c r="O26" s="224"/>
      <c r="P26" s="224"/>
      <c r="Q26" s="224"/>
      <c r="R26" s="224"/>
    </row>
    <row r="27" spans="1:18" ht="33.75" customHeight="1">
      <c r="A27" s="157" t="s">
        <v>48</v>
      </c>
      <c r="B27" s="158">
        <f>SUM(B17:B26)</f>
        <v>1</v>
      </c>
      <c r="C27" s="158"/>
      <c r="D27" s="5"/>
      <c r="E27" s="5"/>
      <c r="F27" s="5"/>
      <c r="G27" s="11"/>
      <c r="H27" s="158">
        <f>SUM(H18:H26)</f>
        <v>0.63</v>
      </c>
      <c r="I27" s="158">
        <f>SUM(I18:I26)</f>
        <v>0.93333333333333335</v>
      </c>
      <c r="J27" s="158">
        <f>SUM(J18:J26)</f>
        <v>1.1499999999999999</v>
      </c>
      <c r="K27" s="158">
        <f>SUM(K18:K26)</f>
        <v>0.46666666666666667</v>
      </c>
      <c r="L27" s="23">
        <f>SUM(L18:L26)/3</f>
        <v>1.06</v>
      </c>
      <c r="M27" s="23">
        <f>SUM(M18:M26)</f>
        <v>1.04</v>
      </c>
      <c r="N27" s="5"/>
      <c r="O27" s="5"/>
      <c r="P27" s="5"/>
      <c r="Q27" s="5"/>
      <c r="R27" s="5"/>
    </row>
    <row r="28" spans="1:18" ht="29.25" customHeight="1" thickBot="1">
      <c r="A28" s="13"/>
    </row>
    <row r="29" spans="1:18" ht="20.25" customHeight="1">
      <c r="A29" s="13"/>
      <c r="D29" s="217"/>
      <c r="E29" s="218"/>
      <c r="F29" s="413"/>
      <c r="G29" s="414"/>
      <c r="H29" s="415"/>
      <c r="I29" s="24"/>
      <c r="J29" s="24"/>
      <c r="K29" s="24"/>
      <c r="L29" s="24"/>
      <c r="M29" s="24"/>
      <c r="N29" s="24"/>
      <c r="O29" s="24"/>
      <c r="P29" s="24"/>
      <c r="Q29" s="24"/>
      <c r="R29" s="24"/>
    </row>
    <row r="30" spans="1:18" ht="15" thickBot="1">
      <c r="A30" s="13"/>
      <c r="D30" s="215" t="s">
        <v>49</v>
      </c>
      <c r="E30" s="216"/>
      <c r="F30" s="161"/>
      <c r="G30" s="216" t="s">
        <v>50</v>
      </c>
      <c r="H30" s="219"/>
      <c r="I30" s="25"/>
      <c r="J30" s="25"/>
      <c r="K30" s="25"/>
      <c r="L30" s="25"/>
      <c r="M30" s="25"/>
      <c r="N30" s="25"/>
      <c r="O30" s="25"/>
      <c r="P30" s="25"/>
      <c r="Q30" s="25"/>
      <c r="R30" s="25"/>
    </row>
    <row r="31" spans="1:18" ht="15" thickBot="1">
      <c r="A31" s="13"/>
    </row>
    <row r="32" spans="1:18" ht="15" thickBot="1">
      <c r="A32" s="13"/>
      <c r="B32" s="416" t="s">
        <v>149</v>
      </c>
      <c r="C32" s="417"/>
      <c r="D32" s="417"/>
      <c r="E32" s="417"/>
      <c r="F32" s="417"/>
      <c r="G32" s="417"/>
      <c r="H32" s="418"/>
      <c r="I32" s="34"/>
      <c r="J32" s="34"/>
      <c r="K32" s="34"/>
      <c r="L32" s="34"/>
      <c r="M32" s="34"/>
      <c r="N32" s="34"/>
      <c r="O32" s="34"/>
      <c r="P32" s="34"/>
      <c r="Q32" s="34"/>
      <c r="R32" s="34"/>
    </row>
    <row r="33" spans="1:18" ht="45">
      <c r="A33" s="13"/>
      <c r="B33" s="14" t="s">
        <v>150</v>
      </c>
      <c r="C33" s="30" t="s">
        <v>151</v>
      </c>
      <c r="D33" s="15" t="s">
        <v>152</v>
      </c>
      <c r="E33" s="15" t="s">
        <v>153</v>
      </c>
      <c r="F33" s="15" t="s">
        <v>154</v>
      </c>
      <c r="G33" s="171" t="s">
        <v>155</v>
      </c>
      <c r="H33" s="171" t="s">
        <v>156</v>
      </c>
      <c r="I33" s="25"/>
      <c r="J33" s="25"/>
      <c r="K33" s="25"/>
      <c r="L33" s="25"/>
      <c r="M33" s="25"/>
      <c r="N33" s="25"/>
      <c r="O33" s="25"/>
      <c r="P33" s="25"/>
      <c r="Q33" s="25"/>
      <c r="R33" s="25"/>
    </row>
    <row r="34" spans="1:18" ht="90">
      <c r="B34" s="26" t="s">
        <v>157</v>
      </c>
      <c r="C34" s="11" t="s">
        <v>158</v>
      </c>
      <c r="D34" s="11" t="s">
        <v>159</v>
      </c>
      <c r="E34" s="16">
        <v>41807</v>
      </c>
      <c r="F34" s="11" t="s">
        <v>160</v>
      </c>
      <c r="G34" s="20"/>
      <c r="H34" s="17"/>
      <c r="I34" s="20"/>
      <c r="J34" s="20"/>
      <c r="K34" s="20"/>
      <c r="L34" s="20"/>
      <c r="M34" s="20"/>
      <c r="N34" s="20"/>
      <c r="O34" s="20"/>
      <c r="P34" s="20"/>
      <c r="Q34" s="20"/>
      <c r="R34" s="20"/>
    </row>
    <row r="35" spans="1:18" ht="30">
      <c r="B35" s="27" t="s">
        <v>161</v>
      </c>
      <c r="C35" s="31"/>
      <c r="D35" s="5"/>
      <c r="E35" s="5"/>
      <c r="F35" s="5"/>
      <c r="G35" s="5"/>
      <c r="H35" s="17"/>
      <c r="I35" s="20"/>
      <c r="J35" s="20"/>
      <c r="K35" s="20"/>
      <c r="L35" s="20"/>
      <c r="M35" s="20"/>
      <c r="N35" s="20"/>
      <c r="O35" s="20"/>
      <c r="P35" s="20"/>
      <c r="Q35" s="20"/>
      <c r="R35" s="20"/>
    </row>
    <row r="36" spans="1:18">
      <c r="B36" s="28" t="s">
        <v>74</v>
      </c>
      <c r="C36" s="32"/>
      <c r="D36" s="5"/>
      <c r="E36" s="5"/>
      <c r="F36" s="5"/>
      <c r="G36" s="5"/>
      <c r="H36" s="17"/>
      <c r="I36" s="20"/>
      <c r="J36" s="20"/>
      <c r="K36" s="20"/>
      <c r="L36" s="20"/>
      <c r="M36" s="20"/>
      <c r="N36" s="20"/>
      <c r="O36" s="20"/>
      <c r="P36" s="20"/>
      <c r="Q36" s="20"/>
      <c r="R36" s="20"/>
    </row>
    <row r="37" spans="1:18">
      <c r="B37" s="28" t="s">
        <v>162</v>
      </c>
      <c r="C37" s="32"/>
      <c r="D37" s="5"/>
      <c r="E37" s="5"/>
      <c r="F37" s="5"/>
      <c r="G37" s="5"/>
      <c r="H37" s="17"/>
      <c r="I37" s="20"/>
      <c r="J37" s="20"/>
      <c r="K37" s="20"/>
      <c r="L37" s="20"/>
      <c r="M37" s="20"/>
      <c r="N37" s="20"/>
      <c r="O37" s="20"/>
      <c r="P37" s="20"/>
      <c r="Q37" s="20"/>
      <c r="R37" s="20"/>
    </row>
    <row r="38" spans="1:18" ht="15" thickBot="1">
      <c r="B38" s="160" t="s">
        <v>163</v>
      </c>
      <c r="C38" s="33"/>
      <c r="D38" s="18"/>
      <c r="E38" s="18"/>
      <c r="F38" s="18"/>
      <c r="G38" s="18"/>
      <c r="H38" s="19"/>
      <c r="I38" s="20"/>
      <c r="J38" s="20"/>
      <c r="K38" s="20"/>
      <c r="L38" s="20"/>
      <c r="M38" s="20"/>
      <c r="N38" s="20"/>
      <c r="O38" s="20"/>
      <c r="P38" s="20"/>
      <c r="Q38" s="20"/>
      <c r="R38" s="20"/>
    </row>
    <row r="39" spans="1:18">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18"/>
  <sheetViews>
    <sheetView zoomScale="80" zoomScaleNormal="80" zoomScalePageLayoutView="80" workbookViewId="0">
      <selection activeCell="N13" sqref="N13"/>
    </sheetView>
  </sheetViews>
  <sheetFormatPr baseColWidth="10" defaultColWidth="10.83203125" defaultRowHeight="14"/>
  <cols>
    <col min="1" max="1" width="7" style="1" customWidth="1"/>
    <col min="2" max="2" width="22.5" style="1" customWidth="1"/>
    <col min="3" max="3" width="36.6640625" style="1" customWidth="1"/>
    <col min="4" max="4" width="45.33203125" style="1" customWidth="1"/>
    <col min="5" max="5" width="22.6640625" style="1" customWidth="1"/>
    <col min="6" max="6" width="29.6640625" style="1" customWidth="1"/>
    <col min="7" max="7" width="15.1640625" style="1" customWidth="1"/>
    <col min="8" max="8" width="14.5" style="1" customWidth="1"/>
    <col min="9" max="9" width="14.83203125" style="1" customWidth="1"/>
    <col min="10" max="10" width="13" style="1" customWidth="1"/>
    <col min="11" max="11" width="13.5" style="1" customWidth="1"/>
    <col min="12" max="13" width="15.5" style="1" customWidth="1"/>
    <col min="14" max="16384" width="10.83203125" style="1"/>
  </cols>
  <sheetData>
    <row r="2" spans="1:13">
      <c r="B2" s="235" t="s">
        <v>124</v>
      </c>
      <c r="C2" s="235"/>
      <c r="D2" s="235"/>
      <c r="E2" s="235"/>
      <c r="F2" s="431"/>
      <c r="G2" s="431"/>
      <c r="H2" s="431"/>
      <c r="I2" s="431"/>
      <c r="J2" s="431"/>
      <c r="K2" s="431"/>
      <c r="L2" s="431"/>
      <c r="M2" s="431"/>
    </row>
    <row r="3" spans="1:13" ht="15" thickBot="1"/>
    <row r="4" spans="1:13" ht="15" thickBot="1">
      <c r="A4" s="432" t="s">
        <v>14</v>
      </c>
      <c r="B4" s="433"/>
      <c r="C4" s="433"/>
      <c r="D4" s="433"/>
      <c r="E4" s="433"/>
      <c r="F4" s="433"/>
      <c r="G4" s="433"/>
      <c r="H4" s="434" t="s">
        <v>130</v>
      </c>
      <c r="I4" s="417"/>
      <c r="J4" s="417"/>
      <c r="K4" s="417"/>
      <c r="L4" s="417"/>
      <c r="M4" s="417"/>
    </row>
    <row r="5" spans="1:13" ht="28.5" customHeight="1">
      <c r="A5" s="159" t="s">
        <v>17</v>
      </c>
      <c r="B5" s="159" t="s">
        <v>18</v>
      </c>
      <c r="C5" s="171" t="s">
        <v>19</v>
      </c>
      <c r="D5" s="159" t="s">
        <v>20</v>
      </c>
      <c r="E5" s="159" t="s">
        <v>131</v>
      </c>
      <c r="F5" s="159" t="s">
        <v>22</v>
      </c>
      <c r="G5" s="36" t="s">
        <v>23</v>
      </c>
      <c r="H5" s="435" t="s">
        <v>132</v>
      </c>
      <c r="I5" s="436"/>
      <c r="J5" s="436"/>
      <c r="K5" s="437"/>
      <c r="L5" s="159" t="s">
        <v>133</v>
      </c>
      <c r="M5" s="438" t="s">
        <v>134</v>
      </c>
    </row>
    <row r="6" spans="1:13" ht="30" customHeight="1">
      <c r="A6" s="243" t="s">
        <v>26</v>
      </c>
      <c r="B6" s="244">
        <v>0.3</v>
      </c>
      <c r="C6" s="222" t="s">
        <v>27</v>
      </c>
      <c r="D6" s="10" t="s">
        <v>28</v>
      </c>
      <c r="E6" s="222">
        <v>4</v>
      </c>
      <c r="F6" s="222" t="s">
        <v>29</v>
      </c>
      <c r="G6" s="236" t="s">
        <v>30</v>
      </c>
      <c r="H6" s="156" t="s">
        <v>137</v>
      </c>
      <c r="I6" s="156" t="s">
        <v>138</v>
      </c>
      <c r="J6" s="156" t="s">
        <v>139</v>
      </c>
      <c r="K6" s="156" t="s">
        <v>140</v>
      </c>
      <c r="L6" s="9" t="s">
        <v>141</v>
      </c>
      <c r="M6" s="439"/>
    </row>
    <row r="7" spans="1:13" ht="45" customHeight="1">
      <c r="A7" s="243"/>
      <c r="B7" s="243"/>
      <c r="C7" s="223"/>
      <c r="D7" s="11" t="s">
        <v>31</v>
      </c>
      <c r="E7" s="223"/>
      <c r="F7" s="223"/>
      <c r="G7" s="236"/>
      <c r="H7" s="419">
        <f>1/E6</f>
        <v>0.25</v>
      </c>
      <c r="I7" s="419">
        <v>0.25</v>
      </c>
      <c r="J7" s="419">
        <v>0.5</v>
      </c>
      <c r="K7" s="419">
        <v>0</v>
      </c>
      <c r="L7" s="425">
        <f>+H7+I7+J7+K7</f>
        <v>1</v>
      </c>
      <c r="M7" s="425">
        <f>4*B6/E6</f>
        <v>0.3</v>
      </c>
    </row>
    <row r="8" spans="1:13" ht="35.25" customHeight="1">
      <c r="A8" s="243"/>
      <c r="B8" s="243"/>
      <c r="C8" s="223"/>
      <c r="D8" s="11" t="s">
        <v>32</v>
      </c>
      <c r="E8" s="223"/>
      <c r="F8" s="223"/>
      <c r="G8" s="236"/>
      <c r="H8" s="420"/>
      <c r="I8" s="420"/>
      <c r="J8" s="420"/>
      <c r="K8" s="420"/>
      <c r="L8" s="426"/>
      <c r="M8" s="426"/>
    </row>
    <row r="9" spans="1:13" ht="39.75" customHeight="1">
      <c r="A9" s="243"/>
      <c r="B9" s="243"/>
      <c r="C9" s="224"/>
      <c r="D9" s="11" t="s">
        <v>33</v>
      </c>
      <c r="E9" s="224"/>
      <c r="F9" s="224"/>
      <c r="G9" s="236"/>
      <c r="H9" s="421"/>
      <c r="I9" s="421"/>
      <c r="J9" s="421"/>
      <c r="K9" s="421"/>
      <c r="L9" s="427"/>
      <c r="M9" s="427"/>
    </row>
    <row r="10" spans="1:13" ht="56.25" customHeight="1">
      <c r="A10" s="232" t="s">
        <v>34</v>
      </c>
      <c r="B10" s="229">
        <v>0.4</v>
      </c>
      <c r="C10" s="222" t="s">
        <v>35</v>
      </c>
      <c r="D10" s="11" t="s">
        <v>147</v>
      </c>
      <c r="E10" s="222">
        <v>20</v>
      </c>
      <c r="F10" s="222" t="s">
        <v>37</v>
      </c>
      <c r="G10" s="222" t="s">
        <v>148</v>
      </c>
      <c r="H10" s="419">
        <f>7/25</f>
        <v>0.28000000000000003</v>
      </c>
      <c r="I10" s="410">
        <v>0.35</v>
      </c>
      <c r="J10" s="410">
        <v>0.25</v>
      </c>
      <c r="K10" s="419">
        <f>8/E10</f>
        <v>0.4</v>
      </c>
      <c r="L10" s="410">
        <f>+H10+I10+J10+K10</f>
        <v>1.28</v>
      </c>
      <c r="M10" s="410">
        <f>22*B10/E10</f>
        <v>0.44000000000000006</v>
      </c>
    </row>
    <row r="11" spans="1:13" ht="47.25" customHeight="1">
      <c r="A11" s="233"/>
      <c r="B11" s="230"/>
      <c r="C11" s="223"/>
      <c r="D11" s="11" t="s">
        <v>39</v>
      </c>
      <c r="E11" s="223"/>
      <c r="F11" s="223"/>
      <c r="G11" s="223"/>
      <c r="H11" s="420"/>
      <c r="I11" s="223"/>
      <c r="J11" s="223"/>
      <c r="K11" s="420"/>
      <c r="L11" s="411"/>
      <c r="M11" s="411"/>
    </row>
    <row r="12" spans="1:13" ht="57" customHeight="1">
      <c r="A12" s="234"/>
      <c r="B12" s="231"/>
      <c r="C12" s="224"/>
      <c r="D12" s="11" t="s">
        <v>41</v>
      </c>
      <c r="E12" s="223"/>
      <c r="F12" s="224"/>
      <c r="G12" s="224"/>
      <c r="H12" s="421"/>
      <c r="I12" s="224"/>
      <c r="J12" s="224"/>
      <c r="K12" s="421"/>
      <c r="L12" s="412"/>
      <c r="M12" s="412"/>
    </row>
    <row r="13" spans="1:13" ht="55.5" customHeight="1">
      <c r="A13" s="232" t="s">
        <v>43</v>
      </c>
      <c r="B13" s="229">
        <v>0.3</v>
      </c>
      <c r="C13" s="222" t="s">
        <v>44</v>
      </c>
      <c r="D13" s="11" t="s">
        <v>45</v>
      </c>
      <c r="E13" s="222">
        <v>15</v>
      </c>
      <c r="F13" s="222" t="s">
        <v>29</v>
      </c>
      <c r="G13" s="222" t="s">
        <v>42</v>
      </c>
      <c r="H13" s="419">
        <f>3/30</f>
        <v>0.1</v>
      </c>
      <c r="I13" s="410">
        <v>0.33</v>
      </c>
      <c r="J13" s="410">
        <v>0.4</v>
      </c>
      <c r="K13" s="419">
        <f>1/E13</f>
        <v>6.6666666666666666E-2</v>
      </c>
      <c r="L13" s="410">
        <f>+H13+I13+J13+K13</f>
        <v>0.89666666666666672</v>
      </c>
      <c r="M13" s="410">
        <f>15*B13/E13</f>
        <v>0.3</v>
      </c>
    </row>
    <row r="14" spans="1:13" ht="39.75" customHeight="1">
      <c r="A14" s="233"/>
      <c r="B14" s="230"/>
      <c r="C14" s="223"/>
      <c r="D14" s="11" t="s">
        <v>46</v>
      </c>
      <c r="E14" s="223"/>
      <c r="F14" s="223"/>
      <c r="G14" s="223"/>
      <c r="H14" s="420"/>
      <c r="I14" s="223"/>
      <c r="J14" s="223"/>
      <c r="K14" s="420"/>
      <c r="L14" s="411"/>
      <c r="M14" s="411"/>
    </row>
    <row r="15" spans="1:13" ht="39" customHeight="1">
      <c r="A15" s="234"/>
      <c r="B15" s="231"/>
      <c r="C15" s="224"/>
      <c r="D15" s="11" t="s">
        <v>47</v>
      </c>
      <c r="E15" s="224"/>
      <c r="F15" s="224"/>
      <c r="G15" s="224"/>
      <c r="H15" s="421"/>
      <c r="I15" s="224"/>
      <c r="J15" s="224"/>
      <c r="K15" s="421"/>
      <c r="L15" s="412"/>
      <c r="M15" s="412"/>
    </row>
    <row r="16" spans="1:13" ht="33.75" customHeight="1">
      <c r="A16" s="157" t="s">
        <v>48</v>
      </c>
      <c r="B16" s="158">
        <f>SUM(B6:B15)</f>
        <v>1</v>
      </c>
      <c r="C16" s="158"/>
      <c r="D16" s="5"/>
      <c r="E16" s="5"/>
      <c r="F16" s="5"/>
      <c r="G16" s="11"/>
      <c r="H16" s="158">
        <f>SUM(H7:H15)</f>
        <v>0.63</v>
      </c>
      <c r="I16" s="158">
        <f>SUM(I7:I15)</f>
        <v>0.92999999999999994</v>
      </c>
      <c r="J16" s="158">
        <f>SUM(J7:J15)</f>
        <v>1.1499999999999999</v>
      </c>
      <c r="K16" s="158">
        <f>SUM(K7:K15)</f>
        <v>0.46666666666666667</v>
      </c>
      <c r="L16" s="23">
        <f>SUM(L7:L15)/3</f>
        <v>1.058888888888889</v>
      </c>
      <c r="M16" s="23">
        <f>SUM(M7:M15)</f>
        <v>1.04</v>
      </c>
    </row>
    <row r="17" spans="1:13" ht="29.25" customHeight="1">
      <c r="A17" s="13"/>
    </row>
    <row r="18" spans="1:13">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249977111117893"/>
  </sheetPr>
  <dimension ref="B1:I20"/>
  <sheetViews>
    <sheetView view="pageBreakPreview" zoomScale="71" zoomScaleSheetLayoutView="71" workbookViewId="0">
      <selection activeCell="P13" sqref="P13"/>
    </sheetView>
  </sheetViews>
  <sheetFormatPr baseColWidth="10" defaultColWidth="11.5" defaultRowHeight="15"/>
  <cols>
    <col min="1" max="1" width="3.33203125" customWidth="1"/>
    <col min="2" max="2" width="6.83203125" customWidth="1"/>
    <col min="3" max="3" width="15.6640625" customWidth="1"/>
    <col min="4" max="4" width="19.6640625" customWidth="1"/>
    <col min="8" max="8" width="15.33203125" customWidth="1"/>
    <col min="9" max="9" width="17.83203125" customWidth="1"/>
  </cols>
  <sheetData>
    <row r="1" spans="2:9" ht="25.5" customHeight="1" thickBot="1"/>
    <row r="2" spans="2:9" ht="16" hidden="1" thickBot="1"/>
    <row r="3" spans="2:9" ht="38.25" customHeight="1" thickBot="1">
      <c r="B3" s="457" t="s">
        <v>167</v>
      </c>
      <c r="C3" s="458"/>
      <c r="D3" s="458"/>
      <c r="E3" s="458"/>
      <c r="F3" s="458"/>
      <c r="G3" s="458"/>
      <c r="H3" s="458"/>
      <c r="I3" s="459"/>
    </row>
    <row r="4" spans="2:9" ht="16" thickBot="1">
      <c r="B4" s="455" t="s">
        <v>168</v>
      </c>
      <c r="C4" s="451"/>
      <c r="D4" s="451"/>
      <c r="E4" s="460" t="s">
        <v>169</v>
      </c>
      <c r="F4" s="461"/>
      <c r="G4" s="462"/>
      <c r="H4" s="451" t="s">
        <v>170</v>
      </c>
      <c r="I4" s="452"/>
    </row>
    <row r="5" spans="2:9" ht="16" thickBot="1">
      <c r="B5" s="456"/>
      <c r="C5" s="453"/>
      <c r="D5" s="453"/>
      <c r="E5" s="59">
        <v>1</v>
      </c>
      <c r="F5" s="60">
        <v>2</v>
      </c>
      <c r="G5" s="60">
        <v>3</v>
      </c>
      <c r="H5" s="453"/>
      <c r="I5" s="454"/>
    </row>
    <row r="6" spans="2:9" ht="30.75" customHeight="1">
      <c r="B6" s="55">
        <v>1</v>
      </c>
      <c r="C6" s="447" t="s">
        <v>171</v>
      </c>
      <c r="D6" s="447"/>
      <c r="E6" s="61"/>
      <c r="F6" s="61"/>
      <c r="G6" s="61"/>
      <c r="H6" s="463"/>
      <c r="I6" s="464"/>
    </row>
    <row r="7" spans="2:9" ht="39" customHeight="1">
      <c r="B7" s="54">
        <v>2</v>
      </c>
      <c r="C7" s="448" t="s">
        <v>172</v>
      </c>
      <c r="D7" s="448"/>
      <c r="E7" s="50"/>
      <c r="F7" s="50"/>
      <c r="G7" s="50"/>
      <c r="H7" s="445"/>
      <c r="I7" s="446"/>
    </row>
    <row r="8" spans="2:9" ht="30" customHeight="1">
      <c r="B8" s="54">
        <v>3</v>
      </c>
      <c r="C8" s="448" t="s">
        <v>173</v>
      </c>
      <c r="D8" s="448"/>
      <c r="E8" s="50"/>
      <c r="F8" s="50"/>
      <c r="G8" s="50"/>
      <c r="H8" s="445"/>
      <c r="I8" s="446"/>
    </row>
    <row r="9" spans="2:9" ht="34.5" customHeight="1">
      <c r="B9" s="54">
        <v>4</v>
      </c>
      <c r="C9" s="448" t="s">
        <v>174</v>
      </c>
      <c r="D9" s="448"/>
      <c r="E9" s="50"/>
      <c r="F9" s="50"/>
      <c r="G9" s="50"/>
      <c r="H9" s="445"/>
      <c r="I9" s="446"/>
    </row>
    <row r="10" spans="2:9" ht="30.75" customHeight="1">
      <c r="B10" s="54">
        <v>5</v>
      </c>
      <c r="C10" s="448" t="s">
        <v>175</v>
      </c>
      <c r="D10" s="448"/>
      <c r="E10" s="50"/>
      <c r="F10" s="50"/>
      <c r="G10" s="50"/>
      <c r="H10" s="445"/>
      <c r="I10" s="446"/>
    </row>
    <row r="11" spans="2:9" ht="33.75" customHeight="1">
      <c r="B11" s="54">
        <v>6</v>
      </c>
      <c r="C11" s="448" t="s">
        <v>176</v>
      </c>
      <c r="D11" s="448"/>
      <c r="E11" s="50"/>
      <c r="F11" s="50"/>
      <c r="G11" s="50"/>
      <c r="H11" s="445"/>
      <c r="I11" s="446"/>
    </row>
    <row r="12" spans="2:9" ht="25.5" customHeight="1">
      <c r="B12" s="54">
        <v>7</v>
      </c>
      <c r="C12" s="448" t="s">
        <v>177</v>
      </c>
      <c r="D12" s="448"/>
      <c r="E12" s="51"/>
      <c r="F12" s="51"/>
      <c r="G12" s="51"/>
      <c r="H12" s="449"/>
      <c r="I12" s="450"/>
    </row>
    <row r="13" spans="2:9" ht="46.5" customHeight="1">
      <c r="B13" s="54">
        <v>8</v>
      </c>
      <c r="C13" s="448" t="s">
        <v>178</v>
      </c>
      <c r="D13" s="448"/>
      <c r="E13" s="51"/>
      <c r="F13" s="51"/>
      <c r="G13" s="51"/>
      <c r="H13" s="449"/>
      <c r="I13" s="450"/>
    </row>
    <row r="14" spans="2:9" ht="30.75" customHeight="1">
      <c r="B14" s="54">
        <v>9</v>
      </c>
      <c r="C14" s="448" t="s">
        <v>179</v>
      </c>
      <c r="D14" s="448"/>
      <c r="E14" s="51"/>
      <c r="F14" s="51"/>
      <c r="G14" s="51"/>
      <c r="H14" s="449"/>
      <c r="I14" s="450"/>
    </row>
    <row r="15" spans="2:9">
      <c r="B15" s="54">
        <v>10</v>
      </c>
      <c r="C15" s="448"/>
      <c r="D15" s="448"/>
      <c r="E15" s="51"/>
      <c r="F15" s="51"/>
      <c r="G15" s="51"/>
      <c r="H15" s="449"/>
      <c r="I15" s="450"/>
    </row>
    <row r="16" spans="2:9">
      <c r="B16" s="54">
        <v>11</v>
      </c>
      <c r="C16" s="448"/>
      <c r="D16" s="448"/>
      <c r="E16" s="51"/>
      <c r="F16" s="51"/>
      <c r="G16" s="51"/>
      <c r="H16" s="449"/>
      <c r="I16" s="450"/>
    </row>
    <row r="17" spans="2:9">
      <c r="B17" s="54">
        <v>12</v>
      </c>
      <c r="C17" s="448"/>
      <c r="D17" s="448"/>
      <c r="E17" s="51"/>
      <c r="F17" s="51"/>
      <c r="G17" s="51"/>
      <c r="H17" s="449"/>
      <c r="I17" s="450"/>
    </row>
    <row r="18" spans="2:9" ht="16" thickBot="1"/>
    <row r="19" spans="2:9" ht="11.25" customHeight="1" thickBot="1">
      <c r="B19" s="444" t="s">
        <v>180</v>
      </c>
      <c r="C19" s="444"/>
      <c r="D19" s="444"/>
      <c r="E19" s="444"/>
      <c r="F19" s="444"/>
      <c r="G19" s="444"/>
      <c r="H19" s="444"/>
      <c r="I19" s="444"/>
    </row>
    <row r="20" spans="2:9" ht="6.75" customHeight="1" thickBot="1">
      <c r="B20" s="444"/>
      <c r="C20" s="444"/>
      <c r="D20" s="444"/>
      <c r="E20" s="444"/>
      <c r="F20" s="444"/>
      <c r="G20" s="444"/>
      <c r="H20" s="444"/>
      <c r="I20" s="444"/>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L267"/>
  <sheetViews>
    <sheetView tabSelected="1" view="pageBreakPreview" topLeftCell="B1" zoomScale="80" zoomScaleSheetLayoutView="80" workbookViewId="0">
      <selection activeCell="E56" sqref="E56"/>
    </sheetView>
  </sheetViews>
  <sheetFormatPr baseColWidth="10" defaultColWidth="10.83203125" defaultRowHeight="14"/>
  <cols>
    <col min="1" max="1" width="4" style="63" customWidth="1"/>
    <col min="2" max="2" width="27.5" style="63" customWidth="1"/>
    <col min="3" max="3" width="35.5" style="64" customWidth="1"/>
    <col min="4" max="4" width="12" style="63" customWidth="1"/>
    <col min="5" max="5" width="9.83203125" style="63" customWidth="1"/>
    <col min="6" max="6" width="12.6640625" style="63" customWidth="1"/>
    <col min="7" max="7" width="14.1640625" style="63" customWidth="1"/>
    <col min="8" max="8" width="24.5" style="63" customWidth="1"/>
    <col min="9" max="9" width="32.1640625" style="63" customWidth="1"/>
    <col min="10" max="10" width="5" style="85" customWidth="1"/>
    <col min="11" max="11" width="16.5" style="85" customWidth="1"/>
    <col min="12" max="16384" width="10.83203125" style="63"/>
  </cols>
  <sheetData>
    <row r="1" spans="1:11" ht="22.5" customHeight="1">
      <c r="A1" s="528" t="s">
        <v>287</v>
      </c>
      <c r="B1" s="529"/>
      <c r="C1" s="534" t="s">
        <v>285</v>
      </c>
      <c r="D1" s="535"/>
      <c r="E1" s="535"/>
      <c r="F1" s="535"/>
      <c r="G1" s="535"/>
      <c r="H1" s="536"/>
      <c r="I1" s="475" t="s">
        <v>286</v>
      </c>
      <c r="J1" s="476"/>
      <c r="K1" s="190"/>
    </row>
    <row r="2" spans="1:11" ht="22.5" customHeight="1">
      <c r="A2" s="530"/>
      <c r="B2" s="531"/>
      <c r="C2" s="537"/>
      <c r="D2" s="538"/>
      <c r="E2" s="538"/>
      <c r="F2" s="538"/>
      <c r="G2" s="538"/>
      <c r="H2" s="539"/>
      <c r="I2" s="477" t="s">
        <v>292</v>
      </c>
      <c r="J2" s="478"/>
      <c r="K2" s="190"/>
    </row>
    <row r="3" spans="1:11" ht="22.5" customHeight="1">
      <c r="A3" s="530"/>
      <c r="B3" s="531"/>
      <c r="C3" s="537"/>
      <c r="D3" s="538"/>
      <c r="E3" s="538"/>
      <c r="F3" s="538"/>
      <c r="G3" s="538"/>
      <c r="H3" s="539"/>
      <c r="I3" s="477" t="s">
        <v>293</v>
      </c>
      <c r="J3" s="478"/>
      <c r="K3" s="190"/>
    </row>
    <row r="4" spans="1:11" ht="22.5" customHeight="1">
      <c r="A4" s="532"/>
      <c r="B4" s="533"/>
      <c r="C4" s="540"/>
      <c r="D4" s="541"/>
      <c r="E4" s="541"/>
      <c r="F4" s="541"/>
      <c r="G4" s="541"/>
      <c r="H4" s="542"/>
      <c r="I4" s="479" t="s">
        <v>288</v>
      </c>
      <c r="J4" s="480"/>
      <c r="K4" s="190"/>
    </row>
    <row r="5" spans="1:11" ht="18.75" customHeight="1" thickBot="1">
      <c r="A5" s="138"/>
      <c r="B5" s="138"/>
      <c r="C5" s="139"/>
      <c r="D5" s="138"/>
      <c r="E5" s="138"/>
      <c r="F5" s="138"/>
      <c r="G5" s="138"/>
      <c r="H5" s="138"/>
      <c r="I5" s="138"/>
      <c r="J5" s="137"/>
      <c r="K5"/>
    </row>
    <row r="6" spans="1:11" ht="35" customHeight="1" thickBot="1">
      <c r="A6" s="545" t="s">
        <v>181</v>
      </c>
      <c r="B6" s="546"/>
      <c r="C6" s="546"/>
      <c r="D6" s="546"/>
      <c r="E6" s="546"/>
      <c r="F6" s="546"/>
      <c r="G6" s="546"/>
      <c r="H6" s="546"/>
      <c r="I6" s="546"/>
      <c r="J6" s="547"/>
      <c r="K6"/>
    </row>
    <row r="7" spans="1:11" ht="22" customHeight="1" thickBot="1">
      <c r="A7" s="548" t="s">
        <v>182</v>
      </c>
      <c r="B7" s="549"/>
      <c r="C7" s="549"/>
      <c r="D7" s="549"/>
      <c r="E7" s="549"/>
      <c r="F7" s="549"/>
      <c r="G7" s="549"/>
      <c r="H7" s="549"/>
      <c r="I7" s="549"/>
      <c r="J7" s="550"/>
      <c r="K7"/>
    </row>
    <row r="8" spans="1:11" s="65" customFormat="1" ht="27.75" customHeight="1">
      <c r="A8" s="140"/>
      <c r="B8" s="544" t="s">
        <v>183</v>
      </c>
      <c r="C8" s="544"/>
      <c r="D8" s="544"/>
      <c r="E8" s="544"/>
      <c r="F8" s="544"/>
      <c r="G8" s="544"/>
      <c r="H8" s="544"/>
      <c r="I8" s="551">
        <v>5</v>
      </c>
      <c r="J8" s="552"/>
      <c r="K8"/>
    </row>
    <row r="9" spans="1:11" s="65" customFormat="1" ht="24.75" customHeight="1">
      <c r="A9" s="141"/>
      <c r="B9" s="543" t="s">
        <v>184</v>
      </c>
      <c r="C9" s="543"/>
      <c r="D9" s="543"/>
      <c r="E9" s="543"/>
      <c r="F9" s="543"/>
      <c r="G9" s="543"/>
      <c r="H9" s="543"/>
      <c r="I9" s="553">
        <v>4</v>
      </c>
      <c r="J9" s="554"/>
      <c r="K9"/>
    </row>
    <row r="10" spans="1:11" s="65" customFormat="1" ht="24.75" customHeight="1">
      <c r="A10" s="141"/>
      <c r="B10" s="543" t="s">
        <v>62</v>
      </c>
      <c r="C10" s="543"/>
      <c r="D10" s="543"/>
      <c r="E10" s="543"/>
      <c r="F10" s="543"/>
      <c r="G10" s="543"/>
      <c r="H10" s="543"/>
      <c r="I10" s="553">
        <v>3</v>
      </c>
      <c r="J10" s="554"/>
      <c r="K10"/>
    </row>
    <row r="11" spans="1:11" s="65" customFormat="1" ht="24.75" customHeight="1">
      <c r="A11" s="141"/>
      <c r="B11" s="543" t="s">
        <v>65</v>
      </c>
      <c r="C11" s="543"/>
      <c r="D11" s="543"/>
      <c r="E11" s="543"/>
      <c r="F11" s="543"/>
      <c r="G11" s="543"/>
      <c r="H11" s="543"/>
      <c r="I11" s="553">
        <v>2</v>
      </c>
      <c r="J11" s="554"/>
      <c r="K11"/>
    </row>
    <row r="12" spans="1:11" s="65" customFormat="1" ht="24.75" customHeight="1" thickBot="1">
      <c r="A12" s="142"/>
      <c r="B12" s="524" t="s">
        <v>185</v>
      </c>
      <c r="C12" s="525"/>
      <c r="D12" s="525"/>
      <c r="E12" s="525"/>
      <c r="F12" s="525"/>
      <c r="G12" s="525"/>
      <c r="H12" s="525"/>
      <c r="I12" s="473">
        <v>1</v>
      </c>
      <c r="J12" s="474"/>
      <c r="K12"/>
    </row>
    <row r="13" spans="1:11" s="65" customFormat="1" ht="22.5" customHeight="1" thickBot="1">
      <c r="A13" s="143"/>
      <c r="B13" s="144"/>
      <c r="C13" s="144"/>
      <c r="D13" s="144"/>
      <c r="E13" s="144"/>
      <c r="F13" s="144"/>
      <c r="G13" s="144"/>
      <c r="H13" s="144"/>
      <c r="I13" s="145"/>
      <c r="J13" s="137"/>
      <c r="K13"/>
    </row>
    <row r="14" spans="1:11" ht="33" customHeight="1">
      <c r="A14" s="526" t="s">
        <v>186</v>
      </c>
      <c r="B14" s="520"/>
      <c r="C14" s="520" t="s">
        <v>187</v>
      </c>
      <c r="D14" s="520" t="s">
        <v>188</v>
      </c>
      <c r="E14" s="520"/>
      <c r="F14" s="520"/>
      <c r="G14" s="520" t="s">
        <v>189</v>
      </c>
      <c r="H14" s="520" t="s">
        <v>190</v>
      </c>
      <c r="I14" s="520" t="s">
        <v>191</v>
      </c>
      <c r="J14" s="522"/>
      <c r="K14"/>
    </row>
    <row r="15" spans="1:11" ht="27.75" customHeight="1">
      <c r="A15" s="527"/>
      <c r="B15" s="521"/>
      <c r="C15" s="521"/>
      <c r="D15" s="183" t="s">
        <v>192</v>
      </c>
      <c r="E15" s="183" t="s">
        <v>193</v>
      </c>
      <c r="F15" s="183" t="s">
        <v>194</v>
      </c>
      <c r="G15" s="521"/>
      <c r="H15" s="521"/>
      <c r="I15" s="521"/>
      <c r="J15" s="523"/>
      <c r="K15"/>
    </row>
    <row r="16" spans="1:11" ht="15.75" customHeight="1">
      <c r="A16" s="527"/>
      <c r="B16" s="521"/>
      <c r="C16" s="521"/>
      <c r="D16" s="204">
        <v>0.6</v>
      </c>
      <c r="E16" s="204">
        <v>0.2</v>
      </c>
      <c r="F16" s="204">
        <v>0.2</v>
      </c>
      <c r="G16" s="521"/>
      <c r="H16" s="521"/>
      <c r="I16" s="521"/>
      <c r="J16" s="523"/>
      <c r="K16"/>
    </row>
    <row r="17" spans="1:11" ht="47.5" customHeight="1">
      <c r="A17" s="493">
        <v>1</v>
      </c>
      <c r="B17" s="494" t="s">
        <v>195</v>
      </c>
      <c r="C17" s="66" t="s">
        <v>196</v>
      </c>
      <c r="D17" s="147"/>
      <c r="E17" s="147"/>
      <c r="F17" s="147"/>
      <c r="G17" s="489"/>
      <c r="H17" s="489">
        <f>SUM(D21:F21)</f>
        <v>0</v>
      </c>
      <c r="I17" s="516"/>
      <c r="J17" s="517"/>
      <c r="K17"/>
    </row>
    <row r="18" spans="1:11" ht="38" customHeight="1">
      <c r="A18" s="493"/>
      <c r="B18" s="494"/>
      <c r="C18" s="66" t="s">
        <v>197</v>
      </c>
      <c r="D18" s="147"/>
      <c r="E18" s="147"/>
      <c r="F18" s="147"/>
      <c r="G18" s="489"/>
      <c r="H18" s="489"/>
      <c r="I18" s="516"/>
      <c r="J18" s="517"/>
      <c r="K18"/>
    </row>
    <row r="19" spans="1:11" ht="41.5" customHeight="1">
      <c r="A19" s="493"/>
      <c r="B19" s="494"/>
      <c r="C19" s="66" t="s">
        <v>198</v>
      </c>
      <c r="D19" s="147"/>
      <c r="E19" s="147"/>
      <c r="F19" s="147"/>
      <c r="G19" s="489"/>
      <c r="H19" s="489"/>
      <c r="I19" s="516"/>
      <c r="J19" s="517"/>
      <c r="K19"/>
    </row>
    <row r="20" spans="1:11" ht="47" customHeight="1">
      <c r="A20" s="493"/>
      <c r="B20" s="494"/>
      <c r="C20" s="66" t="s">
        <v>199</v>
      </c>
      <c r="D20" s="147"/>
      <c r="E20" s="147"/>
      <c r="F20" s="147"/>
      <c r="G20" s="489"/>
      <c r="H20" s="489"/>
      <c r="I20" s="516"/>
      <c r="J20" s="517"/>
      <c r="K20"/>
    </row>
    <row r="21" spans="1:11" ht="24.75" customHeight="1">
      <c r="A21" s="514" t="s">
        <v>284</v>
      </c>
      <c r="B21" s="515"/>
      <c r="C21" s="515"/>
      <c r="D21" s="62">
        <f>SUM(D17:D20)/4*60%</f>
        <v>0</v>
      </c>
      <c r="E21" s="67">
        <f>SUM(E17:E20)/4*20%</f>
        <v>0</v>
      </c>
      <c r="F21" s="67">
        <f>SUM(F17:F20)/4*20%</f>
        <v>0</v>
      </c>
      <c r="G21" s="489"/>
      <c r="H21" s="489"/>
      <c r="I21" s="516"/>
      <c r="J21" s="517"/>
      <c r="K21"/>
    </row>
    <row r="22" spans="1:11" ht="24.75" customHeight="1">
      <c r="A22" s="493">
        <v>2</v>
      </c>
      <c r="B22" s="494" t="s">
        <v>201</v>
      </c>
      <c r="C22" s="66" t="s">
        <v>202</v>
      </c>
      <c r="D22" s="181"/>
      <c r="E22" s="181"/>
      <c r="F22" s="181"/>
      <c r="G22" s="489"/>
      <c r="H22" s="489">
        <f>SUM(D27:F27)</f>
        <v>0</v>
      </c>
      <c r="I22" s="471"/>
      <c r="J22" s="509"/>
      <c r="K22"/>
    </row>
    <row r="23" spans="1:11" ht="36" customHeight="1">
      <c r="A23" s="493"/>
      <c r="B23" s="494"/>
      <c r="C23" s="66" t="s">
        <v>203</v>
      </c>
      <c r="D23" s="181"/>
      <c r="E23" s="181"/>
      <c r="F23" s="181"/>
      <c r="G23" s="489"/>
      <c r="H23" s="489"/>
      <c r="I23" s="471"/>
      <c r="J23" s="509"/>
      <c r="K23"/>
    </row>
    <row r="24" spans="1:11" ht="33.5" customHeight="1">
      <c r="A24" s="493"/>
      <c r="B24" s="494"/>
      <c r="C24" s="66" t="s">
        <v>204</v>
      </c>
      <c r="D24" s="181"/>
      <c r="E24" s="181"/>
      <c r="F24" s="181"/>
      <c r="G24" s="489"/>
      <c r="H24" s="489"/>
      <c r="I24" s="471"/>
      <c r="J24" s="509"/>
      <c r="K24"/>
    </row>
    <row r="25" spans="1:11" ht="35.25" customHeight="1">
      <c r="A25" s="493"/>
      <c r="B25" s="494"/>
      <c r="C25" s="66" t="s">
        <v>205</v>
      </c>
      <c r="D25" s="181"/>
      <c r="E25" s="181"/>
      <c r="F25" s="181"/>
      <c r="G25" s="489"/>
      <c r="H25" s="489"/>
      <c r="I25" s="471"/>
      <c r="J25" s="509"/>
      <c r="K25"/>
    </row>
    <row r="26" spans="1:11" ht="21" customHeight="1">
      <c r="A26" s="493"/>
      <c r="B26" s="494"/>
      <c r="C26" s="66" t="s">
        <v>206</v>
      </c>
      <c r="D26" s="181"/>
      <c r="E26" s="181"/>
      <c r="F26" s="181"/>
      <c r="G26" s="489"/>
      <c r="H26" s="489"/>
      <c r="I26" s="471"/>
      <c r="J26" s="509"/>
      <c r="K26"/>
    </row>
    <row r="27" spans="1:11" ht="24.75" customHeight="1">
      <c r="A27" s="514" t="s">
        <v>200</v>
      </c>
      <c r="B27" s="515"/>
      <c r="C27" s="515"/>
      <c r="D27" s="67">
        <f>SUM(D22:D26)/5*60%</f>
        <v>0</v>
      </c>
      <c r="E27" s="67">
        <f>SUM(E22:E26)/5*20%</f>
        <v>0</v>
      </c>
      <c r="F27" s="67">
        <f>SUM(F22:F26)/5*20%</f>
        <v>0</v>
      </c>
      <c r="G27" s="489"/>
      <c r="H27" s="489"/>
      <c r="I27" s="471"/>
      <c r="J27" s="509"/>
      <c r="K27"/>
    </row>
    <row r="28" spans="1:11" ht="24.75" customHeight="1">
      <c r="A28" s="493">
        <v>3</v>
      </c>
      <c r="B28" s="494" t="s">
        <v>207</v>
      </c>
      <c r="C28" s="66" t="s">
        <v>208</v>
      </c>
      <c r="D28" s="181"/>
      <c r="E28" s="181"/>
      <c r="F28" s="181"/>
      <c r="G28" s="495"/>
      <c r="H28" s="489">
        <f>SUM(D33:F33)</f>
        <v>0</v>
      </c>
      <c r="I28" s="471"/>
      <c r="J28" s="509"/>
      <c r="K28"/>
    </row>
    <row r="29" spans="1:11" ht="33.75" customHeight="1">
      <c r="A29" s="493"/>
      <c r="B29" s="494"/>
      <c r="C29" s="66" t="s">
        <v>209</v>
      </c>
      <c r="D29" s="181"/>
      <c r="E29" s="181"/>
      <c r="F29" s="181"/>
      <c r="G29" s="495"/>
      <c r="H29" s="489"/>
      <c r="I29" s="471"/>
      <c r="J29" s="509"/>
      <c r="K29"/>
    </row>
    <row r="30" spans="1:11" ht="15">
      <c r="A30" s="493"/>
      <c r="B30" s="494"/>
      <c r="C30" s="66" t="s">
        <v>210</v>
      </c>
      <c r="D30" s="181"/>
      <c r="E30" s="181"/>
      <c r="F30" s="181"/>
      <c r="G30" s="495"/>
      <c r="H30" s="489"/>
      <c r="I30" s="471"/>
      <c r="J30" s="509"/>
      <c r="K30"/>
    </row>
    <row r="31" spans="1:11" ht="27.75" customHeight="1">
      <c r="A31" s="493"/>
      <c r="B31" s="494"/>
      <c r="C31" s="66" t="s">
        <v>211</v>
      </c>
      <c r="D31" s="181"/>
      <c r="E31" s="181"/>
      <c r="F31" s="181"/>
      <c r="G31" s="495"/>
      <c r="H31" s="489"/>
      <c r="I31" s="471"/>
      <c r="J31" s="509"/>
      <c r="K31"/>
    </row>
    <row r="32" spans="1:11" ht="36" customHeight="1">
      <c r="A32" s="493"/>
      <c r="B32" s="494"/>
      <c r="C32" s="66" t="s">
        <v>212</v>
      </c>
      <c r="D32" s="181"/>
      <c r="E32" s="181"/>
      <c r="F32" s="181"/>
      <c r="G32" s="495"/>
      <c r="H32" s="489"/>
      <c r="I32" s="471"/>
      <c r="J32" s="509"/>
      <c r="K32"/>
    </row>
    <row r="33" spans="1:11" ht="24.75" customHeight="1">
      <c r="A33" s="514" t="s">
        <v>200</v>
      </c>
      <c r="B33" s="515"/>
      <c r="C33" s="515"/>
      <c r="D33" s="67">
        <f>SUM(D28:D32)/5*60%</f>
        <v>0</v>
      </c>
      <c r="E33" s="67">
        <f>SUM(E28:E32)/5*20%</f>
        <v>0</v>
      </c>
      <c r="F33" s="67">
        <f>SUM(F28:F32)/5*20%</f>
        <v>0</v>
      </c>
      <c r="G33" s="495"/>
      <c r="H33" s="489"/>
      <c r="I33" s="471"/>
      <c r="J33" s="509"/>
      <c r="K33"/>
    </row>
    <row r="34" spans="1:11" ht="34.5" customHeight="1">
      <c r="A34" s="493">
        <v>4</v>
      </c>
      <c r="B34" s="494" t="s">
        <v>213</v>
      </c>
      <c r="C34" s="68" t="s">
        <v>214</v>
      </c>
      <c r="D34" s="182"/>
      <c r="E34" s="182"/>
      <c r="F34" s="182"/>
      <c r="G34" s="488"/>
      <c r="H34" s="489">
        <f>SUM(D38:F38)</f>
        <v>0</v>
      </c>
      <c r="I34" s="518"/>
      <c r="J34" s="519"/>
      <c r="K34"/>
    </row>
    <row r="35" spans="1:11" ht="24.75" customHeight="1">
      <c r="A35" s="493"/>
      <c r="B35" s="494"/>
      <c r="C35" s="68" t="s">
        <v>215</v>
      </c>
      <c r="D35" s="182"/>
      <c r="E35" s="182"/>
      <c r="F35" s="182"/>
      <c r="G35" s="488"/>
      <c r="H35" s="489"/>
      <c r="I35" s="518"/>
      <c r="J35" s="519"/>
      <c r="K35"/>
    </row>
    <row r="36" spans="1:11" ht="24.75" customHeight="1">
      <c r="A36" s="493"/>
      <c r="B36" s="494"/>
      <c r="C36" s="68" t="s">
        <v>216</v>
      </c>
      <c r="D36" s="182"/>
      <c r="E36" s="182"/>
      <c r="F36" s="182"/>
      <c r="G36" s="488"/>
      <c r="H36" s="489"/>
      <c r="I36" s="518"/>
      <c r="J36" s="519"/>
      <c r="K36"/>
    </row>
    <row r="37" spans="1:11" ht="36.75" customHeight="1">
      <c r="A37" s="493"/>
      <c r="B37" s="494"/>
      <c r="C37" s="68" t="s">
        <v>217</v>
      </c>
      <c r="D37" s="182"/>
      <c r="E37" s="182"/>
      <c r="F37" s="182"/>
      <c r="G37" s="488"/>
      <c r="H37" s="489"/>
      <c r="I37" s="518"/>
      <c r="J37" s="519"/>
      <c r="K37"/>
    </row>
    <row r="38" spans="1:11" ht="24.75" customHeight="1">
      <c r="A38" s="514" t="s">
        <v>200</v>
      </c>
      <c r="B38" s="515"/>
      <c r="C38" s="515"/>
      <c r="D38" s="67">
        <f>SUM(D34:D37)/4*60%</f>
        <v>0</v>
      </c>
      <c r="E38" s="67">
        <f>SUM(E34:E37)/4*20%</f>
        <v>0</v>
      </c>
      <c r="F38" s="67">
        <f>SUM(F34:F37)/4*20%</f>
        <v>0</v>
      </c>
      <c r="G38" s="488"/>
      <c r="H38" s="489"/>
      <c r="I38" s="518"/>
      <c r="J38" s="519"/>
      <c r="K38"/>
    </row>
    <row r="39" spans="1:11" ht="25.5" customHeight="1">
      <c r="A39" s="493">
        <v>5</v>
      </c>
      <c r="B39" s="494" t="s">
        <v>218</v>
      </c>
      <c r="C39" s="69" t="s">
        <v>219</v>
      </c>
      <c r="D39" s="147"/>
      <c r="E39" s="147"/>
      <c r="F39" s="147"/>
      <c r="G39" s="489"/>
      <c r="H39" s="489">
        <f>SUM(D44:F44)</f>
        <v>0</v>
      </c>
      <c r="I39" s="516"/>
      <c r="J39" s="517"/>
      <c r="K39"/>
    </row>
    <row r="40" spans="1:11" ht="27" customHeight="1">
      <c r="A40" s="493"/>
      <c r="B40" s="494"/>
      <c r="C40" s="69" t="s">
        <v>220</v>
      </c>
      <c r="D40" s="147"/>
      <c r="E40" s="147"/>
      <c r="F40" s="147"/>
      <c r="G40" s="489"/>
      <c r="H40" s="489"/>
      <c r="I40" s="516"/>
      <c r="J40" s="517"/>
      <c r="K40"/>
    </row>
    <row r="41" spans="1:11" ht="35" customHeight="1">
      <c r="A41" s="493"/>
      <c r="B41" s="494"/>
      <c r="C41" s="69" t="s">
        <v>221</v>
      </c>
      <c r="D41" s="147"/>
      <c r="E41" s="147"/>
      <c r="F41" s="147"/>
      <c r="G41" s="489"/>
      <c r="H41" s="489"/>
      <c r="I41" s="516"/>
      <c r="J41" s="517"/>
      <c r="K41"/>
    </row>
    <row r="42" spans="1:11" ht="24" customHeight="1">
      <c r="A42" s="493"/>
      <c r="B42" s="494"/>
      <c r="C42" s="69" t="s">
        <v>222</v>
      </c>
      <c r="D42" s="147"/>
      <c r="E42" s="147"/>
      <c r="F42" s="147"/>
      <c r="G42" s="489"/>
      <c r="H42" s="489"/>
      <c r="I42" s="516"/>
      <c r="J42" s="517"/>
      <c r="K42"/>
    </row>
    <row r="43" spans="1:11" ht="26.25" customHeight="1">
      <c r="A43" s="493"/>
      <c r="B43" s="494"/>
      <c r="C43" s="69" t="s">
        <v>223</v>
      </c>
      <c r="D43" s="147"/>
      <c r="E43" s="147"/>
      <c r="F43" s="147"/>
      <c r="G43" s="489"/>
      <c r="H43" s="489"/>
      <c r="I43" s="516"/>
      <c r="J43" s="517"/>
      <c r="K43"/>
    </row>
    <row r="44" spans="1:11" ht="24.75" customHeight="1">
      <c r="A44" s="514" t="s">
        <v>200</v>
      </c>
      <c r="B44" s="515"/>
      <c r="C44" s="515"/>
      <c r="D44" s="67">
        <f>SUM(D39:D43)/5*60%</f>
        <v>0</v>
      </c>
      <c r="E44" s="67">
        <f>SUM(E39:E43)/5*20%</f>
        <v>0</v>
      </c>
      <c r="F44" s="67">
        <f>SUM(F39:F43)/5*20%</f>
        <v>0</v>
      </c>
      <c r="G44" s="489"/>
      <c r="H44" s="489"/>
      <c r="I44" s="516"/>
      <c r="J44" s="517"/>
      <c r="K44"/>
    </row>
    <row r="45" spans="1:11" ht="32.25" customHeight="1">
      <c r="A45" s="493">
        <v>6</v>
      </c>
      <c r="B45" s="494" t="s">
        <v>224</v>
      </c>
      <c r="C45" s="69" t="s">
        <v>225</v>
      </c>
      <c r="D45" s="181"/>
      <c r="E45" s="181"/>
      <c r="F45" s="181"/>
      <c r="G45" s="489"/>
      <c r="H45" s="489">
        <f>SUM(D51:F51)</f>
        <v>0</v>
      </c>
      <c r="I45" s="471"/>
      <c r="J45" s="509"/>
      <c r="K45"/>
    </row>
    <row r="46" spans="1:11" ht="36" customHeight="1">
      <c r="A46" s="493"/>
      <c r="B46" s="494"/>
      <c r="C46" s="66" t="s">
        <v>226</v>
      </c>
      <c r="D46" s="181"/>
      <c r="E46" s="181"/>
      <c r="F46" s="181"/>
      <c r="G46" s="489"/>
      <c r="H46" s="489"/>
      <c r="I46" s="471"/>
      <c r="J46" s="509"/>
      <c r="K46"/>
    </row>
    <row r="47" spans="1:11" ht="24.75" customHeight="1">
      <c r="A47" s="493"/>
      <c r="B47" s="494"/>
      <c r="C47" s="66" t="s">
        <v>227</v>
      </c>
      <c r="D47" s="181"/>
      <c r="E47" s="181"/>
      <c r="F47" s="181"/>
      <c r="G47" s="489"/>
      <c r="H47" s="489"/>
      <c r="I47" s="471"/>
      <c r="J47" s="509"/>
      <c r="K47"/>
    </row>
    <row r="48" spans="1:11" ht="15.75" customHeight="1">
      <c r="A48" s="493"/>
      <c r="B48" s="494"/>
      <c r="C48" s="66" t="s">
        <v>228</v>
      </c>
      <c r="D48" s="181"/>
      <c r="E48" s="181"/>
      <c r="F48" s="181"/>
      <c r="G48" s="489"/>
      <c r="H48" s="489"/>
      <c r="I48" s="471"/>
      <c r="J48" s="509"/>
      <c r="K48"/>
    </row>
    <row r="49" spans="1:11" ht="12.75" customHeight="1">
      <c r="A49" s="493"/>
      <c r="B49" s="494"/>
      <c r="C49" s="66" t="s">
        <v>229</v>
      </c>
      <c r="D49" s="181"/>
      <c r="E49" s="181"/>
      <c r="F49" s="181"/>
      <c r="G49" s="489"/>
      <c r="H49" s="489"/>
      <c r="I49" s="471"/>
      <c r="J49" s="509"/>
      <c r="K49"/>
    </row>
    <row r="50" spans="1:11" ht="15" customHeight="1">
      <c r="A50" s="493"/>
      <c r="B50" s="494"/>
      <c r="C50" s="66" t="s">
        <v>230</v>
      </c>
      <c r="D50" s="181"/>
      <c r="E50" s="181"/>
      <c r="F50" s="181"/>
      <c r="G50" s="489"/>
      <c r="H50" s="489"/>
      <c r="I50" s="471"/>
      <c r="J50" s="509"/>
      <c r="K50"/>
    </row>
    <row r="51" spans="1:11" ht="24.75" customHeight="1">
      <c r="A51" s="514" t="s">
        <v>200</v>
      </c>
      <c r="B51" s="515"/>
      <c r="C51" s="515"/>
      <c r="D51" s="67">
        <f>SUM(D45:D50)/6*60%</f>
        <v>0</v>
      </c>
      <c r="E51" s="67">
        <f>SUM(E45:E50)/6*20%</f>
        <v>0</v>
      </c>
      <c r="F51" s="67">
        <f>SUM(F45:F50)/6*20%</f>
        <v>0</v>
      </c>
      <c r="G51" s="489"/>
      <c r="H51" s="489"/>
      <c r="I51" s="471"/>
      <c r="J51" s="509"/>
      <c r="K51"/>
    </row>
    <row r="52" spans="1:11" ht="24.75" customHeight="1">
      <c r="A52" s="493">
        <v>7</v>
      </c>
      <c r="B52" s="494" t="s">
        <v>231</v>
      </c>
      <c r="C52" s="66" t="s">
        <v>232</v>
      </c>
      <c r="D52" s="181"/>
      <c r="E52" s="181"/>
      <c r="F52" s="181"/>
      <c r="G52" s="495"/>
      <c r="H52" s="489">
        <f>SUM(D56:F56)</f>
        <v>0</v>
      </c>
      <c r="I52" s="471"/>
      <c r="J52" s="509"/>
      <c r="K52"/>
    </row>
    <row r="53" spans="1:11" ht="47.25" customHeight="1">
      <c r="A53" s="493"/>
      <c r="B53" s="494"/>
      <c r="C53" s="66" t="s">
        <v>233</v>
      </c>
      <c r="D53" s="181"/>
      <c r="E53" s="181"/>
      <c r="F53" s="181"/>
      <c r="G53" s="495"/>
      <c r="H53" s="489"/>
      <c r="I53" s="471"/>
      <c r="J53" s="509"/>
      <c r="K53"/>
    </row>
    <row r="54" spans="1:11" ht="14.25" customHeight="1">
      <c r="A54" s="493"/>
      <c r="B54" s="494"/>
      <c r="C54" s="66" t="s">
        <v>234</v>
      </c>
      <c r="D54" s="181"/>
      <c r="E54" s="181"/>
      <c r="F54" s="181"/>
      <c r="G54" s="495"/>
      <c r="H54" s="489"/>
      <c r="I54" s="471"/>
      <c r="J54" s="509"/>
      <c r="K54"/>
    </row>
    <row r="55" spans="1:11" ht="27" customHeight="1">
      <c r="A55" s="493"/>
      <c r="B55" s="494"/>
      <c r="C55" s="66" t="s">
        <v>235</v>
      </c>
      <c r="D55" s="181"/>
      <c r="E55" s="181"/>
      <c r="F55" s="181"/>
      <c r="G55" s="495"/>
      <c r="H55" s="489"/>
      <c r="I55" s="471"/>
      <c r="J55" s="509"/>
      <c r="K55"/>
    </row>
    <row r="56" spans="1:11" ht="24.75" customHeight="1" thickBot="1">
      <c r="A56" s="498" t="s">
        <v>200</v>
      </c>
      <c r="B56" s="499"/>
      <c r="C56" s="499"/>
      <c r="D56" s="205">
        <f>SUM(D52:D55)/4*60%</f>
        <v>0</v>
      </c>
      <c r="E56" s="205">
        <f>SUM(E52:E55)/4*20%</f>
        <v>0</v>
      </c>
      <c r="F56" s="205">
        <f>SUM(F52:F55)/4*20%</f>
        <v>0</v>
      </c>
      <c r="G56" s="496"/>
      <c r="H56" s="497"/>
      <c r="I56" s="510"/>
      <c r="J56" s="511"/>
      <c r="K56"/>
    </row>
    <row r="57" spans="1:11" ht="20.25" customHeight="1">
      <c r="A57" s="512"/>
      <c r="B57" s="512"/>
      <c r="C57" s="512"/>
      <c r="D57" s="512"/>
      <c r="E57" s="512"/>
      <c r="F57" s="512"/>
      <c r="G57" s="512"/>
      <c r="H57" s="512"/>
      <c r="I57" s="512"/>
      <c r="J57" s="512"/>
      <c r="K57" s="190"/>
    </row>
    <row r="58" spans="1:11" ht="28.5" customHeight="1">
      <c r="A58" s="293" t="s">
        <v>294</v>
      </c>
      <c r="B58" s="293"/>
      <c r="C58" s="201" t="s">
        <v>298</v>
      </c>
      <c r="D58" s="465" t="s">
        <v>295</v>
      </c>
      <c r="E58" s="465"/>
      <c r="F58" s="465"/>
      <c r="G58" s="201" t="s">
        <v>296</v>
      </c>
      <c r="H58" s="465" t="s">
        <v>297</v>
      </c>
      <c r="I58" s="465"/>
      <c r="J58" s="201">
        <v>1</v>
      </c>
      <c r="K58"/>
    </row>
    <row r="59" spans="1:11" s="214" customFormat="1" ht="42.75" customHeight="1">
      <c r="A59" s="513"/>
      <c r="B59" s="513"/>
      <c r="C59" s="513"/>
      <c r="D59" s="513"/>
      <c r="E59" s="513"/>
      <c r="F59" s="513"/>
      <c r="G59" s="513"/>
      <c r="H59" s="513"/>
      <c r="I59" s="513"/>
      <c r="J59" s="513"/>
      <c r="K59" s="213"/>
    </row>
    <row r="60" spans="1:11" ht="22.5" customHeight="1">
      <c r="A60" s="528" t="s">
        <v>287</v>
      </c>
      <c r="B60" s="529"/>
      <c r="C60" s="534" t="s">
        <v>285</v>
      </c>
      <c r="D60" s="535"/>
      <c r="E60" s="535"/>
      <c r="F60" s="535"/>
      <c r="G60" s="535"/>
      <c r="H60" s="536"/>
      <c r="I60" s="466" t="s">
        <v>286</v>
      </c>
      <c r="J60" s="466"/>
      <c r="K60" s="190"/>
    </row>
    <row r="61" spans="1:11" ht="22.5" customHeight="1">
      <c r="A61" s="530"/>
      <c r="B61" s="531"/>
      <c r="C61" s="537"/>
      <c r="D61" s="538"/>
      <c r="E61" s="538"/>
      <c r="F61" s="538"/>
      <c r="G61" s="538"/>
      <c r="H61" s="539"/>
      <c r="I61" s="467" t="s">
        <v>292</v>
      </c>
      <c r="J61" s="467"/>
      <c r="K61" s="190"/>
    </row>
    <row r="62" spans="1:11" ht="22.5" customHeight="1">
      <c r="A62" s="530"/>
      <c r="B62" s="531"/>
      <c r="C62" s="537"/>
      <c r="D62" s="538"/>
      <c r="E62" s="538"/>
      <c r="F62" s="538"/>
      <c r="G62" s="538"/>
      <c r="H62" s="539"/>
      <c r="I62" s="467" t="s">
        <v>293</v>
      </c>
      <c r="J62" s="467"/>
      <c r="K62" s="190"/>
    </row>
    <row r="63" spans="1:11" ht="22.5" customHeight="1">
      <c r="A63" s="532"/>
      <c r="B63" s="533"/>
      <c r="C63" s="540"/>
      <c r="D63" s="541"/>
      <c r="E63" s="541"/>
      <c r="F63" s="541"/>
      <c r="G63" s="541"/>
      <c r="H63" s="542"/>
      <c r="I63" s="467" t="s">
        <v>290</v>
      </c>
      <c r="J63" s="467"/>
      <c r="K63" s="190"/>
    </row>
    <row r="64" spans="1:11" ht="13.5" customHeight="1">
      <c r="A64" s="469"/>
      <c r="B64" s="470"/>
      <c r="C64" s="470"/>
      <c r="D64" s="470"/>
      <c r="E64" s="470"/>
      <c r="F64" s="470"/>
      <c r="G64" s="470"/>
      <c r="H64" s="470"/>
      <c r="I64" s="470"/>
      <c r="J64" s="470"/>
      <c r="K64"/>
    </row>
    <row r="65" spans="1:11" ht="34.5" customHeight="1">
      <c r="A65" s="555">
        <v>8</v>
      </c>
      <c r="B65" s="494" t="s">
        <v>236</v>
      </c>
      <c r="C65" s="68" t="s">
        <v>237</v>
      </c>
      <c r="D65" s="180"/>
      <c r="E65" s="180"/>
      <c r="F65" s="180"/>
      <c r="G65" s="556"/>
      <c r="H65" s="489">
        <f>SUM(D72:F72)</f>
        <v>0</v>
      </c>
      <c r="I65" s="468"/>
      <c r="J65" s="468"/>
      <c r="K65"/>
    </row>
    <row r="66" spans="1:11" ht="24.75" customHeight="1">
      <c r="A66" s="555"/>
      <c r="B66" s="494"/>
      <c r="C66" s="68" t="s">
        <v>238</v>
      </c>
      <c r="D66" s="180"/>
      <c r="E66" s="180"/>
      <c r="F66" s="180"/>
      <c r="G66" s="556"/>
      <c r="H66" s="489"/>
      <c r="I66" s="468"/>
      <c r="J66" s="468"/>
      <c r="K66"/>
    </row>
    <row r="67" spans="1:11" ht="24.75" customHeight="1">
      <c r="A67" s="555"/>
      <c r="B67" s="494"/>
      <c r="C67" s="68" t="s">
        <v>239</v>
      </c>
      <c r="D67" s="180"/>
      <c r="E67" s="180"/>
      <c r="F67" s="180"/>
      <c r="G67" s="556"/>
      <c r="H67" s="489"/>
      <c r="I67" s="468"/>
      <c r="J67" s="468"/>
      <c r="K67"/>
    </row>
    <row r="68" spans="1:11" ht="36.75" customHeight="1">
      <c r="A68" s="555"/>
      <c r="B68" s="494"/>
      <c r="C68" s="68" t="s">
        <v>240</v>
      </c>
      <c r="D68" s="180"/>
      <c r="E68" s="180"/>
      <c r="F68" s="180"/>
      <c r="G68" s="556"/>
      <c r="H68" s="489"/>
      <c r="I68" s="468"/>
      <c r="J68" s="468"/>
      <c r="K68"/>
    </row>
    <row r="69" spans="1:11" ht="44.25" customHeight="1">
      <c r="A69" s="555"/>
      <c r="B69" s="494"/>
      <c r="C69" s="68" t="s">
        <v>241</v>
      </c>
      <c r="D69" s="180"/>
      <c r="E69" s="180"/>
      <c r="F69" s="180"/>
      <c r="G69" s="556"/>
      <c r="H69" s="489"/>
      <c r="I69" s="468"/>
      <c r="J69" s="468"/>
      <c r="K69"/>
    </row>
    <row r="70" spans="1:11" ht="44.25" customHeight="1">
      <c r="A70" s="555"/>
      <c r="B70" s="494"/>
      <c r="C70" s="68" t="s">
        <v>242</v>
      </c>
      <c r="D70" s="180"/>
      <c r="E70" s="180"/>
      <c r="F70" s="180"/>
      <c r="G70" s="556"/>
      <c r="H70" s="489"/>
      <c r="I70" s="468"/>
      <c r="J70" s="468"/>
      <c r="K70"/>
    </row>
    <row r="71" spans="1:11" ht="26.25" customHeight="1">
      <c r="A71" s="555"/>
      <c r="B71" s="494"/>
      <c r="C71" s="68" t="s">
        <v>243</v>
      </c>
      <c r="D71" s="180"/>
      <c r="E71" s="180"/>
      <c r="F71" s="180"/>
      <c r="G71" s="556"/>
      <c r="H71" s="489"/>
      <c r="I71" s="468"/>
      <c r="J71" s="468"/>
      <c r="K71"/>
    </row>
    <row r="72" spans="1:11" ht="24.75" customHeight="1">
      <c r="A72" s="515" t="s">
        <v>200</v>
      </c>
      <c r="B72" s="515"/>
      <c r="C72" s="515"/>
      <c r="D72" s="67">
        <f>SUM(D65:D71)/7*60%</f>
        <v>0</v>
      </c>
      <c r="E72" s="67">
        <f>SUM(E65:E71)/7*20%</f>
        <v>0</v>
      </c>
      <c r="F72" s="67">
        <f>SUM(F65:F71)/7*20%</f>
        <v>0</v>
      </c>
      <c r="G72" s="556"/>
      <c r="H72" s="489"/>
      <c r="I72" s="468"/>
      <c r="J72" s="468"/>
      <c r="K72"/>
    </row>
    <row r="73" spans="1:11" ht="24.75" customHeight="1">
      <c r="A73" s="178"/>
      <c r="B73" s="178"/>
      <c r="C73" s="178"/>
      <c r="D73" s="67"/>
      <c r="E73" s="67"/>
      <c r="F73" s="67"/>
      <c r="G73" s="180"/>
      <c r="H73" s="179"/>
      <c r="I73" s="468"/>
      <c r="J73" s="468"/>
      <c r="K73"/>
    </row>
    <row r="74" spans="1:11" ht="24.75" customHeight="1">
      <c r="A74" s="500">
        <v>9</v>
      </c>
      <c r="B74" s="503" t="s">
        <v>244</v>
      </c>
      <c r="C74" s="68" t="s">
        <v>245</v>
      </c>
      <c r="D74" s="180"/>
      <c r="E74" s="180"/>
      <c r="F74" s="180"/>
      <c r="G74" s="506"/>
      <c r="H74" s="490">
        <f>SUM(D78:F78)</f>
        <v>0</v>
      </c>
      <c r="I74" s="471"/>
      <c r="J74" s="471"/>
      <c r="K74"/>
    </row>
    <row r="75" spans="1:11" ht="24.75" customHeight="1">
      <c r="A75" s="501"/>
      <c r="B75" s="504"/>
      <c r="C75" s="68" t="s">
        <v>246</v>
      </c>
      <c r="D75" s="180"/>
      <c r="E75" s="180"/>
      <c r="F75" s="180"/>
      <c r="G75" s="507"/>
      <c r="H75" s="491"/>
      <c r="I75" s="471"/>
      <c r="J75" s="471"/>
      <c r="K75"/>
    </row>
    <row r="76" spans="1:11" ht="24.75" customHeight="1">
      <c r="A76" s="501"/>
      <c r="B76" s="504"/>
      <c r="C76" s="68" t="s">
        <v>247</v>
      </c>
      <c r="D76" s="180"/>
      <c r="E76" s="180"/>
      <c r="F76" s="180"/>
      <c r="G76" s="507"/>
      <c r="H76" s="491"/>
      <c r="I76" s="471"/>
      <c r="J76" s="471"/>
      <c r="K76"/>
    </row>
    <row r="77" spans="1:11" ht="34.5" customHeight="1">
      <c r="A77" s="502"/>
      <c r="B77" s="505"/>
      <c r="C77" s="66" t="s">
        <v>248</v>
      </c>
      <c r="D77" s="180"/>
      <c r="E77" s="180"/>
      <c r="F77" s="180"/>
      <c r="G77" s="507"/>
      <c r="H77" s="491"/>
      <c r="I77" s="471"/>
      <c r="J77" s="471"/>
      <c r="K77"/>
    </row>
    <row r="78" spans="1:11" ht="24.75" customHeight="1">
      <c r="A78" s="481" t="s">
        <v>200</v>
      </c>
      <c r="B78" s="482"/>
      <c r="C78" s="483"/>
      <c r="D78" s="67">
        <f>SUM(D74:D77)/4*60%</f>
        <v>0</v>
      </c>
      <c r="E78" s="67">
        <f>SUM(E74:E77)/4*20%</f>
        <v>0</v>
      </c>
      <c r="F78" s="67">
        <f>SUM(F74:F77)/4*20%</f>
        <v>0</v>
      </c>
      <c r="G78" s="508"/>
      <c r="H78" s="492"/>
      <c r="I78" s="471"/>
      <c r="J78" s="471"/>
      <c r="K78"/>
    </row>
    <row r="79" spans="1:11" ht="15" customHeight="1">
      <c r="A79" s="481" t="s">
        <v>283</v>
      </c>
      <c r="B79" s="482"/>
      <c r="C79" s="483"/>
      <c r="D79" s="175">
        <f>AVERAGE(D78,D72,D56,D51,D44,D38,D33,D27,D21)</f>
        <v>0</v>
      </c>
      <c r="E79" s="175">
        <f>AVERAGE(E78,E72,E56,E51,E44,E38,E33,E27,E21)</f>
        <v>0</v>
      </c>
      <c r="F79" s="175">
        <f>AVERAGE(F78,F72,F56,F51,F44,F38,F33,F27,F21)</f>
        <v>0</v>
      </c>
      <c r="G79" s="86"/>
      <c r="H79" s="86"/>
      <c r="I79" s="86"/>
      <c r="J79" s="86"/>
      <c r="K79"/>
    </row>
    <row r="80" spans="1:11" ht="16" thickBot="1">
      <c r="A80" s="86"/>
      <c r="B80" s="86"/>
      <c r="C80" s="87"/>
      <c r="D80" s="174"/>
      <c r="E80" s="174"/>
      <c r="F80" s="174"/>
      <c r="G80" s="86"/>
      <c r="H80" s="86"/>
      <c r="I80" s="86"/>
      <c r="J80" s="86"/>
      <c r="K80"/>
    </row>
    <row r="81" spans="1:12" ht="18.75" customHeight="1" thickBot="1">
      <c r="A81" s="88"/>
      <c r="B81" s="88"/>
      <c r="C81" s="88"/>
      <c r="D81" s="485" t="s">
        <v>299</v>
      </c>
      <c r="E81" s="486"/>
      <c r="F81" s="487"/>
      <c r="G81" s="70"/>
      <c r="H81" s="71">
        <f>AVERAGE(H17:H78)</f>
        <v>0</v>
      </c>
      <c r="I81" s="72">
        <f>H81/5*100%</f>
        <v>0</v>
      </c>
      <c r="J81" s="86"/>
      <c r="K81"/>
    </row>
    <row r="82" spans="1:12" ht="36" customHeight="1">
      <c r="A82" s="137"/>
      <c r="B82" s="137"/>
      <c r="C82" s="146"/>
      <c r="D82" s="137"/>
      <c r="E82" s="137"/>
      <c r="F82" s="137"/>
      <c r="G82" s="137"/>
      <c r="H82" s="137"/>
      <c r="I82" s="137"/>
      <c r="J82" s="86"/>
      <c r="K82"/>
      <c r="L82"/>
    </row>
    <row r="83" spans="1:12" ht="30" customHeight="1">
      <c r="A83" s="137"/>
      <c r="B83" s="172" t="s">
        <v>121</v>
      </c>
      <c r="C83" s="172"/>
      <c r="D83" s="137"/>
      <c r="E83" s="137"/>
      <c r="F83" s="137"/>
      <c r="G83" s="484"/>
      <c r="H83" s="484"/>
      <c r="I83" s="468"/>
      <c r="J83" s="468"/>
      <c r="K83"/>
      <c r="L83"/>
    </row>
    <row r="84" spans="1:12" ht="30" customHeight="1">
      <c r="A84" s="137"/>
      <c r="B84" s="172" t="s">
        <v>122</v>
      </c>
      <c r="C84" s="172"/>
      <c r="D84" s="137"/>
      <c r="E84" s="137"/>
      <c r="F84" s="137"/>
      <c r="G84" s="472" t="s">
        <v>123</v>
      </c>
      <c r="H84" s="472"/>
      <c r="I84" s="472" t="s">
        <v>249</v>
      </c>
      <c r="J84" s="472"/>
      <c r="K84"/>
      <c r="L84"/>
    </row>
    <row r="85" spans="1:12" ht="15">
      <c r="A85" s="137"/>
      <c r="B85" s="137"/>
      <c r="C85" s="137"/>
      <c r="D85" s="137"/>
      <c r="E85" s="137"/>
      <c r="F85" s="137"/>
      <c r="G85" s="137"/>
      <c r="H85" s="137"/>
      <c r="I85" s="137"/>
      <c r="J85" s="137"/>
      <c r="K85"/>
      <c r="L85"/>
    </row>
    <row r="86" spans="1:12" ht="15">
      <c r="J86"/>
      <c r="K86"/>
    </row>
    <row r="87" spans="1:12" ht="28.5" customHeight="1">
      <c r="A87" s="293" t="s">
        <v>294</v>
      </c>
      <c r="B87" s="293"/>
      <c r="C87" s="201" t="s">
        <v>298</v>
      </c>
      <c r="D87" s="465" t="s">
        <v>295</v>
      </c>
      <c r="E87" s="465"/>
      <c r="F87" s="465"/>
      <c r="G87" s="201" t="s">
        <v>296</v>
      </c>
      <c r="H87" s="465" t="s">
        <v>297</v>
      </c>
      <c r="I87" s="465"/>
      <c r="J87" s="201">
        <v>1</v>
      </c>
      <c r="K87"/>
    </row>
    <row r="88" spans="1:12" ht="15">
      <c r="J88"/>
      <c r="K88"/>
    </row>
    <row r="89" spans="1:12" ht="15">
      <c r="J89"/>
      <c r="K89"/>
    </row>
    <row r="90" spans="1:12" ht="15">
      <c r="J90"/>
      <c r="K90"/>
    </row>
    <row r="91" spans="1:12" ht="15">
      <c r="J91"/>
      <c r="K91"/>
    </row>
    <row r="92" spans="1:12" ht="15">
      <c r="J92"/>
      <c r="K92"/>
    </row>
    <row r="93" spans="1:12" ht="15">
      <c r="J93"/>
      <c r="K93"/>
    </row>
    <row r="94" spans="1:12" ht="15">
      <c r="J94"/>
      <c r="K94"/>
    </row>
    <row r="95" spans="1:12" ht="15">
      <c r="J95"/>
      <c r="K95"/>
    </row>
    <row r="96" spans="1:12" ht="15">
      <c r="J96"/>
      <c r="K96"/>
    </row>
    <row r="97" spans="10:11" ht="15">
      <c r="J97"/>
      <c r="K97"/>
    </row>
    <row r="98" spans="10:11" ht="15">
      <c r="J98"/>
      <c r="K98"/>
    </row>
    <row r="99" spans="10:11" ht="15">
      <c r="J99"/>
      <c r="K99"/>
    </row>
    <row r="100" spans="10:11" ht="15">
      <c r="J100"/>
      <c r="K100"/>
    </row>
    <row r="101" spans="10:11" ht="15">
      <c r="J101"/>
      <c r="K101"/>
    </row>
    <row r="102" spans="10:11" ht="15">
      <c r="J102"/>
      <c r="K102"/>
    </row>
    <row r="103" spans="10:11" ht="15">
      <c r="J103"/>
      <c r="K103"/>
    </row>
    <row r="104" spans="10:11" ht="15">
      <c r="J104"/>
      <c r="K104"/>
    </row>
    <row r="105" spans="10:11" ht="15">
      <c r="J105"/>
      <c r="K105"/>
    </row>
    <row r="106" spans="10:11" ht="15">
      <c r="J106"/>
      <c r="K106"/>
    </row>
    <row r="107" spans="10:11" ht="15">
      <c r="J107"/>
      <c r="K107"/>
    </row>
    <row r="108" spans="10:11" ht="15">
      <c r="J108"/>
      <c r="K108"/>
    </row>
    <row r="109" spans="10:11" ht="15">
      <c r="J109"/>
      <c r="K109"/>
    </row>
    <row r="110" spans="10:11" ht="15">
      <c r="J110"/>
      <c r="K110"/>
    </row>
    <row r="111" spans="10:11" ht="15">
      <c r="J111"/>
      <c r="K111"/>
    </row>
    <row r="112" spans="10:11" ht="15">
      <c r="J112"/>
      <c r="K112"/>
    </row>
    <row r="113" spans="10:11" ht="15">
      <c r="J113"/>
      <c r="K113"/>
    </row>
    <row r="114" spans="10:11" ht="15">
      <c r="J114"/>
      <c r="K114"/>
    </row>
    <row r="115" spans="10:11" ht="15">
      <c r="J115"/>
      <c r="K115"/>
    </row>
    <row r="116" spans="10:11" ht="15">
      <c r="J116"/>
      <c r="K116"/>
    </row>
    <row r="117" spans="10:11" ht="15">
      <c r="J117"/>
      <c r="K117"/>
    </row>
    <row r="118" spans="10:11" ht="15">
      <c r="J118"/>
      <c r="K118"/>
    </row>
    <row r="119" spans="10:11" ht="15">
      <c r="J119"/>
      <c r="K119"/>
    </row>
    <row r="120" spans="10:11" ht="15">
      <c r="J120"/>
      <c r="K120"/>
    </row>
    <row r="121" spans="10:11" ht="15">
      <c r="J121"/>
      <c r="K121"/>
    </row>
    <row r="122" spans="10:11" ht="15">
      <c r="J122"/>
      <c r="K122"/>
    </row>
    <row r="123" spans="10:11" ht="15">
      <c r="J123"/>
      <c r="K123"/>
    </row>
    <row r="124" spans="10:11" ht="15">
      <c r="J124"/>
      <c r="K124"/>
    </row>
    <row r="125" spans="10:11" ht="15">
      <c r="J125"/>
      <c r="K125"/>
    </row>
    <row r="126" spans="10:11" ht="15">
      <c r="J126"/>
      <c r="K126"/>
    </row>
    <row r="127" spans="10:11" ht="15">
      <c r="J127"/>
      <c r="K127"/>
    </row>
    <row r="128" spans="10:11" ht="15">
      <c r="J128"/>
      <c r="K128"/>
    </row>
    <row r="129" spans="10:11" ht="15">
      <c r="J129"/>
      <c r="K129"/>
    </row>
    <row r="130" spans="10:11" ht="15">
      <c r="J130"/>
      <c r="K130"/>
    </row>
    <row r="131" spans="10:11" ht="15">
      <c r="J131"/>
      <c r="K131"/>
    </row>
    <row r="132" spans="10:11" ht="15">
      <c r="J132"/>
      <c r="K132"/>
    </row>
    <row r="133" spans="10:11" ht="15">
      <c r="J133"/>
      <c r="K133"/>
    </row>
    <row r="134" spans="10:11" ht="15">
      <c r="J134"/>
      <c r="K134"/>
    </row>
    <row r="135" spans="10:11" ht="15">
      <c r="J135"/>
      <c r="K135"/>
    </row>
    <row r="136" spans="10:11" ht="15">
      <c r="J136"/>
      <c r="K136"/>
    </row>
    <row r="137" spans="10:11" ht="15">
      <c r="J137"/>
      <c r="K137"/>
    </row>
    <row r="138" spans="10:11" ht="15">
      <c r="J138"/>
      <c r="K138"/>
    </row>
    <row r="139" spans="10:11" ht="15">
      <c r="J139"/>
      <c r="K139"/>
    </row>
    <row r="140" spans="10:11" ht="15">
      <c r="J140"/>
      <c r="K140"/>
    </row>
    <row r="141" spans="10:11" ht="15">
      <c r="J141"/>
      <c r="K141"/>
    </row>
    <row r="142" spans="10:11" ht="15">
      <c r="J142"/>
      <c r="K142"/>
    </row>
    <row r="143" spans="10:11" ht="15">
      <c r="J143"/>
      <c r="K143"/>
    </row>
    <row r="144" spans="10:11" ht="15">
      <c r="J144"/>
      <c r="K144"/>
    </row>
    <row r="145" spans="10:11" ht="15">
      <c r="J145"/>
      <c r="K145"/>
    </row>
    <row r="146" spans="10:11" ht="15">
      <c r="J146"/>
      <c r="K146"/>
    </row>
    <row r="147" spans="10:11" ht="15">
      <c r="J147"/>
      <c r="K147"/>
    </row>
    <row r="148" spans="10:11" ht="15">
      <c r="J148"/>
      <c r="K148"/>
    </row>
    <row r="149" spans="10:11" ht="15">
      <c r="J149"/>
      <c r="K149"/>
    </row>
    <row r="150" spans="10:11" ht="15">
      <c r="J150"/>
      <c r="K150"/>
    </row>
    <row r="151" spans="10:11" ht="15">
      <c r="J151"/>
      <c r="K151"/>
    </row>
    <row r="152" spans="10:11" ht="15">
      <c r="J152"/>
      <c r="K152"/>
    </row>
    <row r="153" spans="10:11" ht="15">
      <c r="J153"/>
      <c r="K153"/>
    </row>
    <row r="154" spans="10:11" ht="15">
      <c r="J154"/>
      <c r="K154"/>
    </row>
    <row r="155" spans="10:11" ht="15">
      <c r="J155"/>
      <c r="K155"/>
    </row>
    <row r="156" spans="10:11" ht="15">
      <c r="J156"/>
      <c r="K156"/>
    </row>
    <row r="157" spans="10:11" ht="15">
      <c r="J157"/>
      <c r="K157"/>
    </row>
    <row r="158" spans="10:11" ht="15">
      <c r="J158"/>
      <c r="K158"/>
    </row>
    <row r="159" spans="10:11" ht="15">
      <c r="J159"/>
      <c r="K159"/>
    </row>
    <row r="160" spans="10:11" ht="15">
      <c r="J160"/>
      <c r="K160"/>
    </row>
    <row r="161" spans="10:11" ht="15">
      <c r="J161"/>
      <c r="K161"/>
    </row>
    <row r="162" spans="10:11" ht="15">
      <c r="J162"/>
      <c r="K162"/>
    </row>
    <row r="163" spans="10:11" ht="15">
      <c r="J163"/>
      <c r="K163"/>
    </row>
    <row r="164" spans="10:11" ht="15">
      <c r="J164"/>
      <c r="K164"/>
    </row>
    <row r="165" spans="10:11" ht="15">
      <c r="J165"/>
      <c r="K165"/>
    </row>
    <row r="166" spans="10:11" ht="15">
      <c r="J166"/>
      <c r="K166"/>
    </row>
    <row r="167" spans="10:11" ht="15">
      <c r="J167"/>
      <c r="K167"/>
    </row>
    <row r="168" spans="10:11" ht="15">
      <c r="J168"/>
      <c r="K168"/>
    </row>
    <row r="169" spans="10:11" ht="15">
      <c r="J169"/>
      <c r="K169"/>
    </row>
    <row r="170" spans="10:11" ht="15">
      <c r="J170"/>
      <c r="K170"/>
    </row>
    <row r="171" spans="10:11" ht="15">
      <c r="J171"/>
      <c r="K171"/>
    </row>
    <row r="172" spans="10:11" ht="15">
      <c r="J172"/>
      <c r="K172"/>
    </row>
    <row r="173" spans="10:11" ht="15">
      <c r="J173"/>
      <c r="K173"/>
    </row>
    <row r="174" spans="10:11" ht="15">
      <c r="J174"/>
      <c r="K174"/>
    </row>
    <row r="175" spans="10:11" ht="15">
      <c r="J175"/>
      <c r="K175"/>
    </row>
    <row r="176" spans="10:11" ht="15">
      <c r="J176"/>
      <c r="K176"/>
    </row>
    <row r="177" spans="10:11" ht="15">
      <c r="J177"/>
      <c r="K177"/>
    </row>
    <row r="178" spans="10:11" ht="15">
      <c r="J178"/>
      <c r="K178"/>
    </row>
    <row r="179" spans="10:11" ht="15">
      <c r="J179"/>
      <c r="K179"/>
    </row>
    <row r="180" spans="10:11" ht="15">
      <c r="J180"/>
      <c r="K180"/>
    </row>
    <row r="181" spans="10:11" ht="15">
      <c r="J181"/>
      <c r="K181"/>
    </row>
    <row r="182" spans="10:11" ht="15">
      <c r="J182"/>
      <c r="K182"/>
    </row>
    <row r="183" spans="10:11" ht="15">
      <c r="J183"/>
      <c r="K183"/>
    </row>
    <row r="184" spans="10:11" ht="15">
      <c r="J184"/>
      <c r="K184"/>
    </row>
    <row r="185" spans="10:11" ht="15">
      <c r="J185"/>
      <c r="K185"/>
    </row>
    <row r="186" spans="10:11" ht="15">
      <c r="J186"/>
      <c r="K186"/>
    </row>
    <row r="187" spans="10:11" ht="15">
      <c r="J187"/>
      <c r="K187"/>
    </row>
    <row r="188" spans="10:11" ht="15">
      <c r="J188"/>
      <c r="K188"/>
    </row>
    <row r="189" spans="10:11" ht="15">
      <c r="J189"/>
      <c r="K189"/>
    </row>
    <row r="190" spans="10:11" ht="15">
      <c r="J190"/>
      <c r="K190"/>
    </row>
    <row r="191" spans="10:11" ht="15">
      <c r="J191"/>
      <c r="K191"/>
    </row>
    <row r="192" spans="10:11" ht="15">
      <c r="J192"/>
      <c r="K192"/>
    </row>
    <row r="193" spans="10:11" ht="15">
      <c r="J193"/>
      <c r="K193"/>
    </row>
    <row r="194" spans="10:11" ht="15">
      <c r="J194"/>
      <c r="K194"/>
    </row>
    <row r="195" spans="10:11" ht="15">
      <c r="J195"/>
      <c r="K195"/>
    </row>
    <row r="196" spans="10:11" ht="15">
      <c r="J196"/>
      <c r="K196"/>
    </row>
    <row r="197" spans="10:11" ht="15">
      <c r="J197"/>
      <c r="K197"/>
    </row>
    <row r="198" spans="10:11" ht="15">
      <c r="J198"/>
      <c r="K198"/>
    </row>
    <row r="199" spans="10:11" ht="15">
      <c r="J199"/>
      <c r="K199"/>
    </row>
    <row r="200" spans="10:11" ht="15">
      <c r="J200"/>
      <c r="K200"/>
    </row>
    <row r="201" spans="10:11" ht="15">
      <c r="J201"/>
      <c r="K201"/>
    </row>
    <row r="202" spans="10:11" ht="15">
      <c r="J202"/>
      <c r="K202"/>
    </row>
    <row r="203" spans="10:11" ht="15">
      <c r="J203"/>
      <c r="K203"/>
    </row>
    <row r="204" spans="10:11" ht="15">
      <c r="J204"/>
      <c r="K204"/>
    </row>
    <row r="205" spans="10:11" ht="15">
      <c r="J205"/>
      <c r="K205"/>
    </row>
    <row r="206" spans="10:11" ht="15">
      <c r="J206"/>
      <c r="K206"/>
    </row>
    <row r="207" spans="10:11" ht="15">
      <c r="J207"/>
      <c r="K207"/>
    </row>
    <row r="208" spans="10:11" ht="15">
      <c r="J208"/>
      <c r="K208"/>
    </row>
    <row r="209" spans="10:11" ht="15">
      <c r="J209"/>
      <c r="K209"/>
    </row>
    <row r="210" spans="10:11" ht="15">
      <c r="J210"/>
      <c r="K210"/>
    </row>
    <row r="211" spans="10:11" ht="15">
      <c r="J211"/>
      <c r="K211"/>
    </row>
    <row r="212" spans="10:11" ht="15">
      <c r="J212"/>
      <c r="K212"/>
    </row>
    <row r="213" spans="10:11" ht="15">
      <c r="J213"/>
      <c r="K213"/>
    </row>
    <row r="214" spans="10:11" ht="15">
      <c r="J214"/>
      <c r="K214"/>
    </row>
    <row r="215" spans="10:11" ht="15">
      <c r="J215"/>
      <c r="K215"/>
    </row>
    <row r="216" spans="10:11" ht="15">
      <c r="J216"/>
      <c r="K216"/>
    </row>
    <row r="217" spans="10:11" ht="15">
      <c r="J217"/>
      <c r="K217"/>
    </row>
    <row r="218" spans="10:11" ht="15">
      <c r="J218"/>
      <c r="K218"/>
    </row>
    <row r="219" spans="10:11" ht="15">
      <c r="J219"/>
      <c r="K219"/>
    </row>
    <row r="220" spans="10:11" ht="15">
      <c r="J220"/>
      <c r="K220"/>
    </row>
    <row r="221" spans="10:11" ht="15">
      <c r="J221"/>
      <c r="K221"/>
    </row>
    <row r="222" spans="10:11" ht="15">
      <c r="J222"/>
      <c r="K222"/>
    </row>
    <row r="223" spans="10:11" ht="15">
      <c r="J223"/>
      <c r="K223"/>
    </row>
    <row r="224" spans="10:11" ht="15">
      <c r="J224"/>
      <c r="K224"/>
    </row>
    <row r="225" spans="10:11" ht="15">
      <c r="J225"/>
      <c r="K225"/>
    </row>
    <row r="226" spans="10:11" ht="15">
      <c r="J226"/>
      <c r="K226"/>
    </row>
    <row r="227" spans="10:11" ht="15">
      <c r="J227"/>
      <c r="K227"/>
    </row>
    <row r="228" spans="10:11" ht="15">
      <c r="J228"/>
      <c r="K228"/>
    </row>
    <row r="229" spans="10:11" ht="15">
      <c r="J229"/>
      <c r="K229"/>
    </row>
    <row r="230" spans="10:11" ht="15">
      <c r="J230"/>
      <c r="K230"/>
    </row>
    <row r="231" spans="10:11" ht="15">
      <c r="J231"/>
      <c r="K231"/>
    </row>
    <row r="232" spans="10:11" ht="15">
      <c r="J232"/>
      <c r="K232"/>
    </row>
    <row r="233" spans="10:11" ht="15">
      <c r="J233"/>
      <c r="K233"/>
    </row>
    <row r="234" spans="10:11" ht="15">
      <c r="J234"/>
      <c r="K234"/>
    </row>
    <row r="235" spans="10:11" ht="15">
      <c r="J235"/>
      <c r="K235"/>
    </row>
    <row r="236" spans="10:11" ht="15">
      <c r="J236"/>
      <c r="K236"/>
    </row>
    <row r="237" spans="10:11" ht="15">
      <c r="J237"/>
      <c r="K237"/>
    </row>
    <row r="238" spans="10:11" ht="15">
      <c r="J238"/>
      <c r="K238"/>
    </row>
    <row r="239" spans="10:11" ht="15">
      <c r="J239"/>
      <c r="K239"/>
    </row>
    <row r="240" spans="10:11" ht="15">
      <c r="J240"/>
      <c r="K240"/>
    </row>
    <row r="241" spans="10:11" ht="15">
      <c r="J241"/>
      <c r="K241"/>
    </row>
    <row r="242" spans="10:11" ht="15">
      <c r="J242"/>
      <c r="K242"/>
    </row>
    <row r="243" spans="10:11" ht="15">
      <c r="J243"/>
      <c r="K243"/>
    </row>
    <row r="244" spans="10:11" ht="15">
      <c r="J244"/>
      <c r="K244"/>
    </row>
    <row r="245" spans="10:11" ht="15">
      <c r="J245"/>
      <c r="K245"/>
    </row>
    <row r="246" spans="10:11" ht="15">
      <c r="J246"/>
      <c r="K246"/>
    </row>
    <row r="247" spans="10:11" ht="15">
      <c r="J247"/>
      <c r="K247"/>
    </row>
    <row r="248" spans="10:11" ht="15">
      <c r="J248"/>
      <c r="K248"/>
    </row>
    <row r="249" spans="10:11" ht="15">
      <c r="J249"/>
      <c r="K249"/>
    </row>
    <row r="250" spans="10:11" ht="15">
      <c r="J250"/>
      <c r="K250"/>
    </row>
    <row r="251" spans="10:11" ht="15">
      <c r="J251"/>
      <c r="K251"/>
    </row>
    <row r="252" spans="10:11" ht="15">
      <c r="J252"/>
      <c r="K252"/>
    </row>
    <row r="253" spans="10:11" ht="15">
      <c r="J253"/>
      <c r="K253"/>
    </row>
    <row r="254" spans="10:11" ht="15">
      <c r="J254"/>
      <c r="K254"/>
    </row>
    <row r="255" spans="10:11" ht="15">
      <c r="J255"/>
      <c r="K255"/>
    </row>
    <row r="256" spans="10:11" ht="15">
      <c r="J256"/>
      <c r="K256"/>
    </row>
    <row r="257" spans="10:11" ht="15">
      <c r="J257"/>
      <c r="K257"/>
    </row>
    <row r="258" spans="10:11" ht="15">
      <c r="J258"/>
      <c r="K258"/>
    </row>
    <row r="259" spans="10:11" ht="15">
      <c r="J259"/>
      <c r="K259"/>
    </row>
    <row r="260" spans="10:11" ht="15">
      <c r="J260"/>
      <c r="K260"/>
    </row>
    <row r="261" spans="10:11" ht="15">
      <c r="J261"/>
      <c r="K261"/>
    </row>
    <row r="262" spans="10:11" ht="15">
      <c r="J262"/>
      <c r="K262"/>
    </row>
    <row r="263" spans="10:11" ht="15">
      <c r="J263"/>
      <c r="K263"/>
    </row>
    <row r="264" spans="10:11" ht="15">
      <c r="J264"/>
      <c r="K264"/>
    </row>
    <row r="265" spans="10:11" ht="15">
      <c r="J265"/>
      <c r="K265"/>
    </row>
    <row r="266" spans="10:11" ht="15">
      <c r="J266"/>
      <c r="K266"/>
    </row>
    <row r="267" spans="10:11" ht="15">
      <c r="J267"/>
      <c r="K267"/>
    </row>
  </sheetData>
  <mergeCells count="100">
    <mergeCell ref="A1:B4"/>
    <mergeCell ref="C1:H4"/>
    <mergeCell ref="B11:H11"/>
    <mergeCell ref="B8:H8"/>
    <mergeCell ref="B9:H9"/>
    <mergeCell ref="B10:H10"/>
    <mergeCell ref="A6:J6"/>
    <mergeCell ref="A7:J7"/>
    <mergeCell ref="I8:J8"/>
    <mergeCell ref="I9:J9"/>
    <mergeCell ref="I10:J10"/>
    <mergeCell ref="I11:J11"/>
    <mergeCell ref="G14:G16"/>
    <mergeCell ref="A21:C21"/>
    <mergeCell ref="I17:J21"/>
    <mergeCell ref="I14:J16"/>
    <mergeCell ref="B12:H12"/>
    <mergeCell ref="A14:B16"/>
    <mergeCell ref="C14:C16"/>
    <mergeCell ref="D14:F14"/>
    <mergeCell ref="H14:H16"/>
    <mergeCell ref="I22:J27"/>
    <mergeCell ref="A17:A20"/>
    <mergeCell ref="B17:B20"/>
    <mergeCell ref="G17:G21"/>
    <mergeCell ref="H17:H21"/>
    <mergeCell ref="A22:A26"/>
    <mergeCell ref="B22:B26"/>
    <mergeCell ref="G22:G27"/>
    <mergeCell ref="H22:H27"/>
    <mergeCell ref="A27:C27"/>
    <mergeCell ref="I39:J44"/>
    <mergeCell ref="A38:C38"/>
    <mergeCell ref="A28:A32"/>
    <mergeCell ref="B28:B32"/>
    <mergeCell ref="G28:G33"/>
    <mergeCell ref="H28:H33"/>
    <mergeCell ref="A33:C33"/>
    <mergeCell ref="I34:J38"/>
    <mergeCell ref="I28:J33"/>
    <mergeCell ref="A39:A43"/>
    <mergeCell ref="B39:B43"/>
    <mergeCell ref="G39:G44"/>
    <mergeCell ref="H39:H44"/>
    <mergeCell ref="A44:C44"/>
    <mergeCell ref="H58:I58"/>
    <mergeCell ref="I52:J56"/>
    <mergeCell ref="A57:J57"/>
    <mergeCell ref="A59:J59"/>
    <mergeCell ref="A51:C51"/>
    <mergeCell ref="I45:J51"/>
    <mergeCell ref="A56:C56"/>
    <mergeCell ref="A74:A77"/>
    <mergeCell ref="B74:B77"/>
    <mergeCell ref="G74:G78"/>
    <mergeCell ref="D58:F58"/>
    <mergeCell ref="A72:C72"/>
    <mergeCell ref="A60:B63"/>
    <mergeCell ref="C60:H63"/>
    <mergeCell ref="A65:A71"/>
    <mergeCell ref="B65:B71"/>
    <mergeCell ref="G65:G72"/>
    <mergeCell ref="H65:H72"/>
    <mergeCell ref="D81:F81"/>
    <mergeCell ref="G34:G38"/>
    <mergeCell ref="H34:H38"/>
    <mergeCell ref="H74:H78"/>
    <mergeCell ref="A78:C78"/>
    <mergeCell ref="A45:A50"/>
    <mergeCell ref="B45:B50"/>
    <mergeCell ref="G45:G51"/>
    <mergeCell ref="H45:H51"/>
    <mergeCell ref="A34:A37"/>
    <mergeCell ref="B34:B37"/>
    <mergeCell ref="A58:B58"/>
    <mergeCell ref="A52:A55"/>
    <mergeCell ref="B52:B55"/>
    <mergeCell ref="G52:G56"/>
    <mergeCell ref="H52:H56"/>
    <mergeCell ref="I12:J12"/>
    <mergeCell ref="I1:J1"/>
    <mergeCell ref="I2:J2"/>
    <mergeCell ref="I3:J3"/>
    <mergeCell ref="I4:J4"/>
    <mergeCell ref="A87:B87"/>
    <mergeCell ref="D87:F87"/>
    <mergeCell ref="H87:I87"/>
    <mergeCell ref="I60:J60"/>
    <mergeCell ref="I61:J61"/>
    <mergeCell ref="I62:J62"/>
    <mergeCell ref="I63:J63"/>
    <mergeCell ref="I65:J72"/>
    <mergeCell ref="A64:J64"/>
    <mergeCell ref="I73:J73"/>
    <mergeCell ref="I74:J78"/>
    <mergeCell ref="I83:J83"/>
    <mergeCell ref="I84:J84"/>
    <mergeCell ref="A79:C79"/>
    <mergeCell ref="G83:H83"/>
    <mergeCell ref="G84:H84"/>
  </mergeCells>
  <dataValidations disablePrompts="1" count="2">
    <dataValidation type="whole" showInputMessage="1" showErrorMessage="1" sqref="D17:F20 D22:F26 D28:F32 D34:F37 D39:F43 D45:F50 D74:F77 D65:F71" xr:uid="{00000000-0002-0000-0800-000000000000}">
      <formula1>1</formula1>
      <formula2>5</formula2>
    </dataValidation>
    <dataValidation type="whole" allowBlank="1" showInputMessage="1" showErrorMessage="1" sqref="D52:F55" xr:uid="{00000000-0002-0000-0800-000001000000}">
      <formula1>1</formula1>
      <formula2>5</formula2>
    </dataValidation>
  </dataValidations>
  <pageMargins left="0.70866141732283472" right="0.70866141732283472" top="0.55118110236220474" bottom="0.55118110236220474" header="0.31496062992125984" footer="0.31496062992125984"/>
  <pageSetup paperSize="175" scale="48" orientation="portrait" r:id="rId1"/>
  <drawing r:id="rId2"/>
  <legacyDrawing r:id="rId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'Componente de Gestion Adicional'!Área_de_impresión</vt:lpstr>
      <vt:lpstr>MANUAL!Área_de_impresión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Microsoft Office User</cp:lastModifiedBy>
  <cp:revision/>
  <cp:lastPrinted>2018-10-08T17:03:39Z</cp:lastPrinted>
  <dcterms:created xsi:type="dcterms:W3CDTF">2014-03-17T17:12:16Z</dcterms:created>
  <dcterms:modified xsi:type="dcterms:W3CDTF">2018-10-08T20:39:28Z</dcterms:modified>
</cp:coreProperties>
</file>